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activeTab="0"/>
  </bookViews>
  <sheets>
    <sheet name="記入上の注意（必ずお読みください）" sheetId="1" r:id="rId1"/>
    <sheet name="申込一覧" sheetId="2" r:id="rId2"/>
    <sheet name="リレー" sheetId="3" r:id="rId3"/>
    <sheet name="ﾘﾚｰDB" sheetId="4" state="hidden" r:id="rId4"/>
    <sheet name="競技者" sheetId="5" state="hidden" r:id="rId5"/>
    <sheet name="参加料" sheetId="6" state="hidden" r:id="rId6"/>
    <sheet name="名前" sheetId="7" state="hidden" r:id="rId7"/>
  </sheets>
  <externalReferences>
    <externalReference r:id="rId10"/>
    <externalReference r:id="rId11"/>
  </externalReferences>
  <definedNames>
    <definedName name="_xlfn.COUNTIFS" hidden="1">#NAME?</definedName>
    <definedName name="_xlnm.Print_Area" localSheetId="1">'申込一覧'!$A$1:$M$99</definedName>
    <definedName name="_xlnm.Print_Titles" localSheetId="1">'申込一覧'!$19:$19</definedName>
    <definedName name="ﾅﾝﾊﾞｰ" localSheetId="3">'[1]申込一覧'!$B$21:$B$100</definedName>
    <definedName name="ﾅﾝﾊﾞｰ">'申込一覧'!$B$20:$B$99</definedName>
    <definedName name="リレー" localSheetId="3">'[1]名前'!$D$14:$D$18</definedName>
    <definedName name="リレー">'名前'!$J$50:$J$52</definedName>
    <definedName name="一般女子" localSheetId="3">'[2]名前'!$G$9:$G$10</definedName>
    <definedName name="一般女子">'名前'!$J$28:$J$42</definedName>
    <definedName name="一般男子" localSheetId="3">'[2]名前'!$G$4:$G$5</definedName>
    <definedName name="一般男子">'名前'!$J$4:$J$21</definedName>
    <definedName name="県名_個人" localSheetId="3">'[2]名前'!$V$4:$V$52</definedName>
    <definedName name="県名_個人">'名前'!$Z$4:$Z$53</definedName>
    <definedName name="高校女子">'名前'!$M$28:$M$44</definedName>
    <definedName name="高校男子">'名前'!$M$4:$M$24</definedName>
    <definedName name="種別" localSheetId="3">'[1]名前'!$F$32:$F$34</definedName>
    <definedName name="種別">'名前'!$F$27:$F$30</definedName>
    <definedName name="小女">'名前'!$S$25:$S$31</definedName>
    <definedName name="小男">'名前'!$S$4:$S$10</definedName>
    <definedName name="性別" localSheetId="3">'[1]名前'!$D$4:$D$5</definedName>
    <definedName name="性別">'名前'!$D$4:$D$5</definedName>
    <definedName name="中学女子" localSheetId="3">'[2]名前'!$M$11:$M$14</definedName>
    <definedName name="中学女子">'名前'!$P$34:$P$53</definedName>
    <definedName name="中学男子" localSheetId="3">'[2]名前'!$M$4:$M$7</definedName>
    <definedName name="中学男子">'名前'!$P$4:$P$25</definedName>
    <definedName name="都道府県名" localSheetId="3">'[1]名前'!$B$4:$B$52</definedName>
    <definedName name="都道府県名">'名前'!$B$4:$B$53</definedName>
    <definedName name="複数リレー">'名前'!$J$57:$J$67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19" authorId="0">
      <text>
        <r>
          <rPr>
            <b/>
            <sz val="9"/>
            <rFont val="ＭＳ Ｐゴシック"/>
            <family val="3"/>
          </rPr>
          <t>数字のみを記入してください。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プロに記載される氏名です。姓と名の間は1マス空けてください。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半角で入力してくだい。姓と名の間は1マス空けてください。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学年を入力してください。一般選手は未入力でかまいません。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男子は【1】を
女子は【2】の
数字を入力してください。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プルダウンから所属都道府県を選択してくだい。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L19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K19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</commentList>
</comments>
</file>

<file path=xl/sharedStrings.xml><?xml version="1.0" encoding="utf-8"?>
<sst xmlns="http://schemas.openxmlformats.org/spreadsheetml/2006/main" count="608" uniqueCount="368">
  <si>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</si>
  <si>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</si>
  <si>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</si>
  <si>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</si>
  <si>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</si>
  <si>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</si>
  <si>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</si>
  <si>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</si>
  <si>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</si>
  <si>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</si>
  <si>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</si>
  <si>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</si>
  <si>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</si>
  <si>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</si>
  <si>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</si>
  <si>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</si>
  <si>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</si>
  <si>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</si>
  <si>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</si>
  <si>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</si>
  <si>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</si>
  <si>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</si>
  <si>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</si>
  <si>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</si>
  <si>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</si>
  <si>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</si>
  <si>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</si>
  <si>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</si>
  <si>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</si>
  <si>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</si>
  <si>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</si>
  <si>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</si>
  <si>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</si>
  <si>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</si>
  <si>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</si>
  <si>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</si>
  <si>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</si>
  <si>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</si>
  <si>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</si>
  <si>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</si>
  <si>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</si>
  <si>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</si>
  <si>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</si>
  <si>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</si>
  <si>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</si>
  <si>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</si>
  <si>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</si>
  <si>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</si>
  <si>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</si>
  <si>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</si>
  <si>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</si>
  <si>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</si>
  <si>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</si>
  <si>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</si>
  <si>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</si>
  <si>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</si>
  <si>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</si>
  <si>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</si>
  <si>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</si>
  <si>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</si>
  <si>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</si>
  <si>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</si>
  <si>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</si>
  <si>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</si>
  <si>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</si>
  <si>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</si>
  <si>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</si>
  <si>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</si>
  <si>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</si>
  <si>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</si>
  <si>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</si>
  <si>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</si>
  <si>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一般</t>
  </si>
  <si>
    <t>高校</t>
  </si>
  <si>
    <t>所 属 名</t>
  </si>
  <si>
    <t>所   属   長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</si>
  <si>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</si>
  <si>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</si>
  <si>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</si>
  <si>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</si>
  <si>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</si>
  <si>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</si>
  <si>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</si>
  <si>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</si>
  <si>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</si>
  <si>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</si>
  <si>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</si>
  <si>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</si>
  <si>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</si>
  <si>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</si>
  <si>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氏　名</t>
  </si>
  <si>
    <t>【1】</t>
  </si>
  <si>
    <t>【2】</t>
  </si>
  <si>
    <t>【3】</t>
  </si>
  <si>
    <t>【4】</t>
  </si>
  <si>
    <t>例にならって記入してください。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</si>
  <si>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</si>
  <si>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</si>
  <si>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</si>
  <si>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</si>
  <si>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</si>
  <si>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</si>
  <si>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</si>
  <si>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</si>
  <si>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</si>
  <si>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</si>
  <si>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</si>
  <si>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</si>
  <si>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</si>
  <si>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</si>
  <si>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</si>
  <si>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</si>
  <si>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</si>
  <si>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</si>
  <si>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</si>
  <si>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</si>
  <si>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</si>
  <si>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</si>
  <si>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</si>
  <si>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</si>
  <si>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</si>
  <si>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</si>
  <si>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</si>
  <si>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</si>
  <si>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</si>
  <si>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</si>
  <si>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</si>
  <si>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</si>
  <si>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</si>
  <si>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</si>
  <si>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</si>
  <si>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</si>
  <si>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</si>
  <si>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</si>
  <si>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</si>
  <si>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</si>
  <si>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</si>
  <si>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</si>
  <si>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</si>
  <si>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</si>
  <si>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</si>
  <si>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</si>
  <si>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</si>
  <si>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小学校</t>
  </si>
  <si>
    <t>中学校</t>
  </si>
  <si>
    <t>1種目</t>
  </si>
  <si>
    <t>中学男子</t>
  </si>
  <si>
    <t>中学女子</t>
  </si>
  <si>
    <t>ファイル名に校名などの所属名を記入してください。</t>
  </si>
  <si>
    <t>各項目の先頭セルにあるコメントをよく読んで記入してくだい。</t>
  </si>
  <si>
    <t>県内</t>
  </si>
  <si>
    <t>県外</t>
  </si>
  <si>
    <t>KN小</t>
  </si>
  <si>
    <t>KN中</t>
  </si>
  <si>
    <t>KN一</t>
  </si>
  <si>
    <t>KG小</t>
  </si>
  <si>
    <t>KG中</t>
  </si>
  <si>
    <t>KG高</t>
  </si>
  <si>
    <t>KG一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</si>
  <si>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</si>
  <si>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</si>
  <si>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</si>
  <si>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</si>
  <si>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</si>
  <si>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</si>
  <si>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</si>
  <si>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種目数</t>
  </si>
  <si>
    <t>リレー</t>
  </si>
  <si>
    <t>個人種目</t>
  </si>
  <si>
    <t>KN小</t>
  </si>
  <si>
    <t>KN中</t>
  </si>
  <si>
    <t>KN高</t>
  </si>
  <si>
    <t>KN一</t>
  </si>
  <si>
    <t>KG小</t>
  </si>
  <si>
    <t>KG中</t>
  </si>
  <si>
    <t>KG高</t>
  </si>
  <si>
    <t>KG一</t>
  </si>
  <si>
    <t>高男_砲丸投</t>
  </si>
  <si>
    <t>高男_円盤投</t>
  </si>
  <si>
    <t>小学男子</t>
  </si>
  <si>
    <t>小学女子</t>
  </si>
  <si>
    <t>注１　選手の欄にナンバーカード（半角数字）を入力してください。</t>
  </si>
  <si>
    <t>注2　リレーのみの参加選手も【申込一覧】に入力してください。</t>
  </si>
  <si>
    <t>注3　同種目に複数チーム参加する場合はチーム欄に「 A，B，C，・・・・ 」等をリストより選択してください。</t>
  </si>
  <si>
    <t>注4　同種目に1チームの場合はチーム欄は空白でお願いします。</t>
  </si>
  <si>
    <t>種目</t>
  </si>
  <si>
    <t>チーム</t>
  </si>
  <si>
    <t>選手①</t>
  </si>
  <si>
    <t>選手②</t>
  </si>
  <si>
    <t>選手③</t>
  </si>
  <si>
    <t>選手④</t>
  </si>
  <si>
    <t>選手⑤</t>
  </si>
  <si>
    <t>選手⑥</t>
  </si>
  <si>
    <t>リレー</t>
  </si>
  <si>
    <t>男4×100mR</t>
  </si>
  <si>
    <t>女4×100mR</t>
  </si>
  <si>
    <t>Rチーム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</si>
  <si>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</si>
  <si>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</si>
  <si>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</si>
  <si>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</si>
  <si>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</si>
  <si>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</si>
  <si>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</si>
  <si>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</si>
  <si>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</si>
  <si>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</si>
  <si>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リレー種目数</t>
  </si>
  <si>
    <t>TM</t>
  </si>
  <si>
    <t>S4</t>
  </si>
  <si>
    <t>S5</t>
  </si>
  <si>
    <t>S6</t>
  </si>
  <si>
    <t>中男_砲丸投</t>
  </si>
  <si>
    <t>中男_円盤投</t>
  </si>
  <si>
    <t>中女_砲丸投</t>
  </si>
  <si>
    <t>一男_100m</t>
  </si>
  <si>
    <t>一男_400m</t>
  </si>
  <si>
    <t>一男_走幅跳</t>
  </si>
  <si>
    <t>一男_砲丸投</t>
  </si>
  <si>
    <t>一男_円盤投</t>
  </si>
  <si>
    <t>一男_ﾊﾝﾏｰ投</t>
  </si>
  <si>
    <t>一女_100m</t>
  </si>
  <si>
    <t>一女_200m</t>
  </si>
  <si>
    <t>一女_走幅跳</t>
  </si>
  <si>
    <t>一女_砲丸投</t>
  </si>
  <si>
    <t>一女_円盤投</t>
  </si>
  <si>
    <t>一女_ﾊﾝﾏｰ投</t>
  </si>
  <si>
    <t>小女_1000m</t>
  </si>
  <si>
    <t>小女_走幅跳</t>
  </si>
  <si>
    <t>KN高</t>
  </si>
  <si>
    <t>一般男子</t>
  </si>
  <si>
    <t>一男_200m</t>
  </si>
  <si>
    <t>一男_110mH</t>
  </si>
  <si>
    <t>一男_400mH</t>
  </si>
  <si>
    <t>一男_走高跳</t>
  </si>
  <si>
    <t>一男_棒高跳</t>
  </si>
  <si>
    <t>一男_三段跳</t>
  </si>
  <si>
    <t>一男_やり投</t>
  </si>
  <si>
    <t>一女_400m</t>
  </si>
  <si>
    <t>一女_100mH</t>
  </si>
  <si>
    <t>一女_400mH</t>
  </si>
  <si>
    <t>一女_走高跳</t>
  </si>
  <si>
    <t>一女_棒高跳</t>
  </si>
  <si>
    <t>一女_やり投</t>
  </si>
  <si>
    <t>高校男子</t>
  </si>
  <si>
    <t>高校女子</t>
  </si>
  <si>
    <t>一般女子</t>
  </si>
  <si>
    <t>高男_ﾊﾝﾏｰ投</t>
  </si>
  <si>
    <t>中男_110mH</t>
  </si>
  <si>
    <t>中女_100mH</t>
  </si>
  <si>
    <t>00210</t>
  </si>
  <si>
    <t>00210</t>
  </si>
  <si>
    <t>00310</t>
  </si>
  <si>
    <t>00310</t>
  </si>
  <si>
    <t>00510</t>
  </si>
  <si>
    <t>00510</t>
  </si>
  <si>
    <t>03410</t>
  </si>
  <si>
    <t>03410</t>
  </si>
  <si>
    <t>03710</t>
  </si>
  <si>
    <t>03710</t>
  </si>
  <si>
    <t>07110</t>
  </si>
  <si>
    <t>07110</t>
  </si>
  <si>
    <t>07210</t>
  </si>
  <si>
    <t>07210</t>
  </si>
  <si>
    <t>07310</t>
  </si>
  <si>
    <t>07310</t>
  </si>
  <si>
    <t>07410</t>
  </si>
  <si>
    <t>07410</t>
  </si>
  <si>
    <t>08110</t>
  </si>
  <si>
    <t>08110</t>
  </si>
  <si>
    <t>08610</t>
  </si>
  <si>
    <t>08610</t>
  </si>
  <si>
    <t>08910</t>
  </si>
  <si>
    <t>08910</t>
  </si>
  <si>
    <t>09210</t>
  </si>
  <si>
    <t>09210</t>
  </si>
  <si>
    <t>04410</t>
  </si>
  <si>
    <t>04410</t>
  </si>
  <si>
    <t>04610</t>
  </si>
  <si>
    <t>04610</t>
  </si>
  <si>
    <t>08410</t>
  </si>
  <si>
    <t>08410</t>
  </si>
  <si>
    <t>08810</t>
  </si>
  <si>
    <t>08810</t>
  </si>
  <si>
    <t>09410</t>
  </si>
  <si>
    <t>09410</t>
  </si>
  <si>
    <t>09310</t>
  </si>
  <si>
    <t>09310</t>
  </si>
  <si>
    <t>08230</t>
  </si>
  <si>
    <t>08230</t>
  </si>
  <si>
    <t>08730</t>
  </si>
  <si>
    <t>08730</t>
  </si>
  <si>
    <t>03250</t>
  </si>
  <si>
    <t>03250</t>
  </si>
  <si>
    <t>08350</t>
  </si>
  <si>
    <t>04250</t>
  </si>
  <si>
    <t>08550</t>
  </si>
  <si>
    <t>00770</t>
  </si>
  <si>
    <t>00770</t>
  </si>
  <si>
    <t>07370</t>
  </si>
  <si>
    <t>07370</t>
  </si>
  <si>
    <t>小男_1000m</t>
  </si>
  <si>
    <t>小男_80mH</t>
  </si>
  <si>
    <t>04170</t>
  </si>
  <si>
    <t>04170</t>
  </si>
  <si>
    <t>小男_走高跳</t>
  </si>
  <si>
    <t>07170</t>
  </si>
  <si>
    <t>07170</t>
  </si>
  <si>
    <t>小男_走幅跳</t>
  </si>
  <si>
    <t>09770</t>
  </si>
  <si>
    <t>09770</t>
  </si>
  <si>
    <t>小女_80mH</t>
  </si>
  <si>
    <t>小女_走高跳</t>
  </si>
  <si>
    <t>徳島県陸上競技強化記録会</t>
  </si>
  <si>
    <t>小学生陸上競技強化大会</t>
  </si>
  <si>
    <t>一男_800m</t>
  </si>
  <si>
    <t>00610</t>
  </si>
  <si>
    <t>00610</t>
  </si>
  <si>
    <t>一女_800m</t>
  </si>
  <si>
    <t>一女_三段跳</t>
  </si>
  <si>
    <t>中男_ｼﾞｬﾍﾞﾘｯｸｽﾛｰ</t>
  </si>
  <si>
    <t>09650</t>
  </si>
  <si>
    <t>09650</t>
  </si>
  <si>
    <t>09950</t>
  </si>
  <si>
    <t>09950</t>
  </si>
  <si>
    <t>中女_ｼﾞｬﾍﾞﾘｯｸｽﾛｰ</t>
  </si>
  <si>
    <t>小男_ｼﾞｬﾍﾞﾘｯｸﾎﾞｰﾙ投</t>
  </si>
  <si>
    <t>小女_ｼﾞｬﾍﾞﾘｯｸﾎﾞｰﾙ投</t>
  </si>
  <si>
    <t>中3～高3 男_110mJH</t>
  </si>
  <si>
    <t>高1 男_砲丸投(5kg)</t>
  </si>
  <si>
    <t>中1 男_砲丸投(4kg)</t>
  </si>
  <si>
    <t>J男_砲丸投(6kg)</t>
  </si>
  <si>
    <t>J男_円盤投(1.75kg)</t>
  </si>
  <si>
    <t>08220</t>
  </si>
  <si>
    <t>08220</t>
  </si>
  <si>
    <t>08720</t>
  </si>
  <si>
    <t>08720</t>
  </si>
  <si>
    <t>08360</t>
  </si>
  <si>
    <t>08360</t>
  </si>
  <si>
    <t>03340</t>
  </si>
  <si>
    <t>03340</t>
  </si>
  <si>
    <t>中3高1女_100mYH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</si>
  <si>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「強化記録会 兼 小学生強化大会」</t>
    </r>
    <r>
      <rPr>
        <sz val="14"/>
        <color indexed="8"/>
        <rFont val="ＭＳ Ｐゴシック"/>
        <family val="3"/>
      </rPr>
      <t>です。</t>
    </r>
  </si>
  <si>
    <t>【5】</t>
  </si>
  <si>
    <t>リレーは「リレー」シートに入力して申込みしてください。(氏名ではなくナンバーで入力)</t>
  </si>
  <si>
    <t>【6】</t>
  </si>
  <si>
    <t>「 都道府県 」「 種別 」「 性別 」「 種目 」はプルダウンから選択してください。</t>
  </si>
  <si>
    <t>他の試合のデータとは選択が異なります。貼付せずに選択をお願いします。</t>
  </si>
  <si>
    <t>【7】</t>
  </si>
  <si>
    <t>ファイルを保存して、乾　雄策 (下記アドレス） 宛へ送信してください。</t>
  </si>
  <si>
    <t>【8】</t>
  </si>
  <si>
    <t>印刷したものは，下記住所へ期日までに送ってください。</t>
  </si>
  <si>
    <t>　名西高校　　乾　雄策</t>
  </si>
  <si>
    <t>　　　　　　　〒７７９－３２３３　徳島県名西郡石井町石井字石井２１－１１　名西高校</t>
  </si>
  <si>
    <t>　　　　　　　　　TEL　０８８－６７４－２１５１</t>
  </si>
  <si>
    <r>
      <t>※他のデータからコピーする場合は、</t>
    </r>
    <r>
      <rPr>
        <sz val="14"/>
        <color indexed="10"/>
        <rFont val="ＭＳ Ｐゴシック"/>
        <family val="3"/>
      </rPr>
      <t>「形式を選択して貼付→値」</t>
    </r>
    <r>
      <rPr>
        <sz val="14"/>
        <color indexed="8"/>
        <rFont val="ＭＳ Ｐゴシック"/>
        <family val="3"/>
      </rPr>
      <t>でお願いします。</t>
    </r>
  </si>
  <si>
    <t>メールアドレス　：　tokushima.5656@gmail.com</t>
  </si>
  <si>
    <t>09130</t>
  </si>
  <si>
    <t>04360</t>
  </si>
  <si>
    <t>08480</t>
  </si>
  <si>
    <t>徳島強化記録会 兼 小学生選手権大会　リレーエントリー</t>
  </si>
  <si>
    <t>※最高記録は数字のみ，トラックは1/100まで記入して下さい。</t>
  </si>
  <si>
    <t>第１回　４月２６日（金）必着</t>
  </si>
  <si>
    <t>第２回　７月５日（金）必着</t>
  </si>
  <si>
    <t>第４回　３月１３日（金）必着</t>
  </si>
  <si>
    <t>小男_100m</t>
  </si>
  <si>
    <t>00270</t>
  </si>
  <si>
    <t>小女_100m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</si>
</sst>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0&quot;”&quot;00"/>
    <numFmt numFmtId="190" formatCode="#,##0_ "/>
  </numFmts>
  <fonts count="5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3" fillId="31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49" fontId="5" fillId="0" borderId="0" xfId="61" applyNumberFormat="1" applyFont="1" applyFill="1" applyAlignment="1">
      <alignment horizontal="center" vertical="center" shrinkToFit="1"/>
      <protection/>
    </xf>
    <xf numFmtId="49" fontId="4" fillId="0" borderId="0" xfId="61" applyNumberFormat="1" applyFont="1" applyFill="1" applyAlignment="1">
      <alignment horizontal="center" vertical="center" shrinkToFit="1"/>
      <protection/>
    </xf>
    <xf numFmtId="49" fontId="5" fillId="0" borderId="0" xfId="61" applyNumberFormat="1" applyFont="1" applyFill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Fill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center" vertical="center" shrinkToFit="1"/>
      <protection/>
    </xf>
    <xf numFmtId="179" fontId="12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left" vertical="center" indent="1"/>
      <protection/>
    </xf>
    <xf numFmtId="6" fontId="0" fillId="0" borderId="10" xfId="0" applyNumberFormat="1" applyBorder="1" applyAlignment="1" applyProtection="1">
      <alignment horizontal="right" vertical="center" shrinkToFit="1"/>
      <protection/>
    </xf>
    <xf numFmtId="0" fontId="1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6" fontId="0" fillId="0" borderId="0" xfId="0" applyNumberFormat="1" applyAlignment="1" applyProtection="1">
      <alignment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1" fillId="0" borderId="21" xfId="0" applyFont="1" applyBorder="1" applyAlignment="1" applyProtection="1">
      <alignment horizontal="center" vertical="center" shrinkToFit="1"/>
      <protection/>
    </xf>
    <xf numFmtId="0" fontId="3" fillId="0" borderId="0" xfId="61" applyAlignment="1" applyProtection="1">
      <alignment/>
      <protection/>
    </xf>
    <xf numFmtId="0" fontId="3" fillId="0" borderId="0" xfId="61" applyNumberFormat="1" applyAlignment="1" applyProtection="1">
      <alignment vertical="center"/>
      <protection/>
    </xf>
    <xf numFmtId="0" fontId="0" fillId="0" borderId="22" xfId="0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6" fontId="0" fillId="0" borderId="0" xfId="0" applyNumberFormat="1" applyBorder="1" applyAlignment="1" applyProtection="1">
      <alignment horizontal="right" vertical="center" shrinkToFit="1"/>
      <protection hidden="1"/>
    </xf>
    <xf numFmtId="0" fontId="16" fillId="0" borderId="0" xfId="0" applyFont="1" applyAlignment="1">
      <alignment vertical="center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6" fontId="0" fillId="0" borderId="14" xfId="0" applyNumberFormat="1" applyFill="1" applyBorder="1" applyAlignment="1">
      <alignment horizontal="center" vertical="center" shrinkToFit="1"/>
    </xf>
    <xf numFmtId="0" fontId="11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9" fontId="12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3" fillId="0" borderId="0" xfId="61" applyAlignment="1" applyProtection="1">
      <alignment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8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62">
      <alignment/>
      <protection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7" xfId="0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/>
      <protection hidden="1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78" fontId="18" fillId="0" borderId="0" xfId="0" applyNumberFormat="1" applyFont="1" applyFill="1" applyAlignment="1" applyProtection="1">
      <alignment horizontal="right" vertical="center" shrinkToFit="1"/>
      <protection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vertical="center" shrinkToFit="1"/>
      <protection locked="0"/>
    </xf>
    <xf numFmtId="0" fontId="0" fillId="32" borderId="39" xfId="0" applyFill="1" applyBorder="1" applyAlignment="1" applyProtection="1">
      <alignment vertical="center" shrinkToFit="1"/>
      <protection locked="0"/>
    </xf>
    <xf numFmtId="0" fontId="6" fillId="32" borderId="39" xfId="0" applyFont="1" applyFill="1" applyBorder="1" applyAlignment="1" applyProtection="1">
      <alignment horizontal="center" vertical="center" shrinkToFit="1"/>
      <protection locked="0"/>
    </xf>
    <xf numFmtId="0" fontId="14" fillId="32" borderId="39" xfId="0" applyFont="1" applyFill="1" applyBorder="1" applyAlignment="1" applyProtection="1">
      <alignment horizontal="center" vertical="center" shrinkToFit="1"/>
      <protection locked="0"/>
    </xf>
    <xf numFmtId="177" fontId="14" fillId="32" borderId="40" xfId="0" applyNumberFormat="1" applyFont="1" applyFill="1" applyBorder="1" applyAlignment="1" applyProtection="1">
      <alignment horizontal="center" vertical="center" shrinkToFit="1"/>
      <protection locked="0"/>
    </xf>
    <xf numFmtId="0" fontId="14" fillId="32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32" borderId="30" xfId="0" applyNumberFormat="1" applyFill="1" applyBorder="1" applyAlignment="1" applyProtection="1">
      <alignment vertical="center" shrinkToFit="1"/>
      <protection locked="0"/>
    </xf>
    <xf numFmtId="0" fontId="0" fillId="32" borderId="31" xfId="0" applyFill="1" applyBorder="1" applyAlignment="1" applyProtection="1">
      <alignment vertical="center" shrinkToFit="1"/>
      <protection locked="0"/>
    </xf>
    <xf numFmtId="0" fontId="0" fillId="32" borderId="42" xfId="0" applyFill="1" applyBorder="1" applyAlignment="1" applyProtection="1">
      <alignment vertical="center" shrinkToFit="1"/>
      <protection locked="0"/>
    </xf>
    <xf numFmtId="0" fontId="6" fillId="32" borderId="42" xfId="0" applyFont="1" applyFill="1" applyBorder="1" applyAlignment="1" applyProtection="1">
      <alignment horizontal="center" vertical="center" shrinkToFit="1"/>
      <protection locked="0"/>
    </xf>
    <xf numFmtId="0" fontId="14" fillId="32" borderId="42" xfId="0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>
      <alignment horizontal="right" vertical="center" shrinkToFit="1"/>
    </xf>
    <xf numFmtId="0" fontId="20" fillId="0" borderId="43" xfId="0" applyFont="1" applyFill="1" applyBorder="1" applyAlignment="1">
      <alignment horizontal="right" vertical="center"/>
    </xf>
    <xf numFmtId="49" fontId="4" fillId="32" borderId="32" xfId="0" applyNumberFormat="1" applyFont="1" applyFill="1" applyBorder="1" applyAlignment="1">
      <alignment horizontal="right" vertical="center" shrinkToFit="1"/>
    </xf>
    <xf numFmtId="49" fontId="4" fillId="32" borderId="43" xfId="0" applyNumberFormat="1" applyFont="1" applyFill="1" applyBorder="1" applyAlignment="1">
      <alignment horizontal="right" vertical="center" shrinkToFit="1"/>
    </xf>
    <xf numFmtId="0" fontId="20" fillId="32" borderId="33" xfId="0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horizontal="right" vertical="center" shrinkToFit="1"/>
    </xf>
    <xf numFmtId="49" fontId="4" fillId="32" borderId="0" xfId="0" applyNumberFormat="1" applyFont="1" applyFill="1" applyBorder="1" applyAlignment="1">
      <alignment horizontal="right" vertical="center" shrinkToFit="1"/>
    </xf>
    <xf numFmtId="0" fontId="20" fillId="32" borderId="11" xfId="0" applyFont="1" applyFill="1" applyBorder="1" applyAlignment="1">
      <alignment vertical="center"/>
    </xf>
    <xf numFmtId="49" fontId="4" fillId="32" borderId="12" xfId="0" applyNumberFormat="1" applyFont="1" applyFill="1" applyBorder="1" applyAlignment="1">
      <alignment horizontal="right" vertical="center" shrinkToFit="1"/>
    </xf>
    <xf numFmtId="49" fontId="4" fillId="32" borderId="27" xfId="0" applyNumberFormat="1" applyFont="1" applyFill="1" applyBorder="1" applyAlignment="1">
      <alignment horizontal="right" vertical="center" shrinkToFit="1"/>
    </xf>
    <xf numFmtId="0" fontId="20" fillId="32" borderId="13" xfId="0" applyFont="1" applyFill="1" applyBorder="1" applyAlignment="1">
      <alignment vertical="center"/>
    </xf>
    <xf numFmtId="0" fontId="0" fillId="32" borderId="22" xfId="0" applyFill="1" applyBorder="1" applyAlignment="1" applyProtection="1">
      <alignment horizontal="center" vertical="center"/>
      <protection locked="0"/>
    </xf>
    <xf numFmtId="185" fontId="0" fillId="32" borderId="12" xfId="0" applyNumberFormat="1" applyFill="1" applyBorder="1" applyAlignment="1" applyProtection="1">
      <alignment horizontal="center" vertical="center"/>
      <protection locked="0"/>
    </xf>
    <xf numFmtId="0" fontId="12" fillId="32" borderId="38" xfId="0" applyFont="1" applyFill="1" applyBorder="1" applyAlignment="1" applyProtection="1">
      <alignment horizontal="center" vertical="center"/>
      <protection locked="0"/>
    </xf>
    <xf numFmtId="0" fontId="12" fillId="32" borderId="39" xfId="0" applyFont="1" applyFill="1" applyBorder="1" applyAlignment="1" applyProtection="1">
      <alignment horizontal="center" vertical="center"/>
      <protection locked="0"/>
    </xf>
    <xf numFmtId="185" fontId="0" fillId="32" borderId="28" xfId="0" applyNumberFormat="1" applyFill="1" applyBorder="1" applyAlignment="1" applyProtection="1">
      <alignment horizontal="center" vertical="center"/>
      <protection locked="0"/>
    </xf>
    <xf numFmtId="0" fontId="12" fillId="32" borderId="31" xfId="0" applyFont="1" applyFill="1" applyBorder="1" applyAlignment="1" applyProtection="1">
      <alignment horizontal="center" vertical="center"/>
      <protection locked="0"/>
    </xf>
    <xf numFmtId="0" fontId="12" fillId="32" borderId="42" xfId="0" applyFont="1" applyFill="1" applyBorder="1" applyAlignment="1" applyProtection="1">
      <alignment horizontal="center" vertical="center"/>
      <protection locked="0"/>
    </xf>
    <xf numFmtId="0" fontId="12" fillId="32" borderId="3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shrinkToFit="1"/>
    </xf>
    <xf numFmtId="178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distributed" vertical="center" shrinkToFit="1"/>
      <protection/>
    </xf>
    <xf numFmtId="0" fontId="11" fillId="0" borderId="0" xfId="0" applyFont="1" applyFill="1" applyAlignment="1" applyProtection="1">
      <alignment horizontal="left" vertical="center" shrinkToFit="1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179" fontId="12" fillId="0" borderId="0" xfId="0" applyNumberFormat="1" applyFont="1" applyAlignment="1" applyProtection="1">
      <alignment horizontal="right" vertical="center"/>
      <protection hidden="1"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hidden="1"/>
    </xf>
    <xf numFmtId="0" fontId="8" fillId="32" borderId="28" xfId="0" applyFont="1" applyFill="1" applyBorder="1" applyAlignment="1" applyProtection="1">
      <alignment horizontal="center" vertical="center"/>
      <protection locked="0"/>
    </xf>
    <xf numFmtId="0" fontId="8" fillId="32" borderId="41" xfId="0" applyFont="1" applyFill="1" applyBorder="1" applyAlignment="1" applyProtection="1">
      <alignment horizontal="center" vertical="center"/>
      <protection locked="0"/>
    </xf>
    <xf numFmtId="0" fontId="8" fillId="32" borderId="29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186" fontId="11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6" fontId="0" fillId="0" borderId="14" xfId="0" applyNumberForma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6" fontId="3" fillId="0" borderId="44" xfId="0" applyNumberFormat="1" applyFont="1" applyBorder="1" applyAlignment="1" applyProtection="1">
      <alignment horizontal="center" vertical="center"/>
      <protection hidden="1"/>
    </xf>
    <xf numFmtId="6" fontId="3" fillId="0" borderId="29" xfId="0" applyNumberFormat="1" applyFont="1" applyBorder="1" applyAlignment="1" applyProtection="1">
      <alignment horizontal="center" vertical="center"/>
      <protection hidden="1"/>
    </xf>
    <xf numFmtId="6" fontId="0" fillId="0" borderId="28" xfId="0" applyNumberFormat="1" applyBorder="1" applyAlignment="1" applyProtection="1">
      <alignment horizontal="center" vertical="center"/>
      <protection hidden="1"/>
    </xf>
    <xf numFmtId="6" fontId="0" fillId="0" borderId="41" xfId="0" applyNumberFormat="1" applyBorder="1" applyAlignment="1" applyProtection="1">
      <alignment horizontal="center" vertical="center"/>
      <protection hidden="1"/>
    </xf>
    <xf numFmtId="6" fontId="0" fillId="0" borderId="50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textRotation="255"/>
    </xf>
    <xf numFmtId="0" fontId="20" fillId="0" borderId="36" xfId="0" applyFont="1" applyFill="1" applyBorder="1" applyAlignment="1">
      <alignment horizontal="center" vertical="center" textRotation="255"/>
    </xf>
    <xf numFmtId="0" fontId="20" fillId="0" borderId="2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1</xdr:col>
      <xdr:colOff>6772275</xdr:colOff>
      <xdr:row>11</xdr:row>
      <xdr:rowOff>247650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115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7</xdr:row>
      <xdr:rowOff>133350</xdr:rowOff>
    </xdr:from>
    <xdr:to>
      <xdr:col>12</xdr:col>
      <xdr:colOff>504825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2954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152400</xdr:rowOff>
    </xdr:from>
    <xdr:to>
      <xdr:col>4</xdr:col>
      <xdr:colOff>219075</xdr:colOff>
      <xdr:row>8</xdr:row>
      <xdr:rowOff>323850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7430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aaftokushima.com/&#38520;&#21332;&#12304;&#35352;&#37682;&#12305;\15&#31478;&#25216;&#20250;\15&#30476;&#36984;&#25163;&#27177;\&#30003;&#36796;&#12415;&#65288;&#30476;&#36984;&#25163;&#2717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aaftokushima.com/Users\kanrisya\Documents\&#24029;&#20117;\&#9733;&#38520;&#19978;&#31478;&#25216;&#9733;\15&#31478;&#25216;&#20250;\15&#12473;&#12503;&#12522;&#12531;&#12488;\&#30003;&#36796;&#12415;&#65288;&#12473;&#12503;&#12522;&#12531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リレー"/>
      <sheetName val="競技者"/>
      <sheetName val="ﾘﾚｰDB"/>
      <sheetName val="参加料"/>
      <sheetName val="名前"/>
    </sheetNames>
    <sheetDataSet>
      <sheetData sheetId="6">
        <row r="4">
          <cell r="D4">
            <v>1</v>
          </cell>
        </row>
        <row r="5">
          <cell r="B5" t="str">
            <v>徳　島</v>
          </cell>
          <cell r="D5">
            <v>2</v>
          </cell>
        </row>
        <row r="6">
          <cell r="B6" t="str">
            <v>香　川</v>
          </cell>
        </row>
        <row r="7">
          <cell r="B7" t="str">
            <v>愛　媛</v>
          </cell>
        </row>
        <row r="8">
          <cell r="B8" t="str">
            <v>高　知</v>
          </cell>
        </row>
        <row r="10">
          <cell r="B10" t="str">
            <v>北海道</v>
          </cell>
        </row>
        <row r="11">
          <cell r="B11" t="str">
            <v>青　森</v>
          </cell>
        </row>
        <row r="12">
          <cell r="B12" t="str">
            <v>岩　手</v>
          </cell>
        </row>
        <row r="13">
          <cell r="B13" t="str">
            <v>宮　城</v>
          </cell>
        </row>
        <row r="14">
          <cell r="B14" t="str">
            <v>秋　田</v>
          </cell>
        </row>
        <row r="15">
          <cell r="B15" t="str">
            <v>山　形</v>
          </cell>
          <cell r="D15" t="str">
            <v>男4×100mR</v>
          </cell>
        </row>
        <row r="16">
          <cell r="B16" t="str">
            <v>福　島</v>
          </cell>
          <cell r="D16" t="str">
            <v>男4×400mR</v>
          </cell>
        </row>
        <row r="17">
          <cell r="B17" t="str">
            <v>茨　城</v>
          </cell>
          <cell r="D17" t="str">
            <v>女4×100mR</v>
          </cell>
        </row>
        <row r="18">
          <cell r="B18" t="str">
            <v>栃　木</v>
          </cell>
          <cell r="D18" t="str">
            <v>女4×400mR</v>
          </cell>
        </row>
        <row r="19">
          <cell r="B19" t="str">
            <v>群　馬</v>
          </cell>
        </row>
        <row r="20">
          <cell r="B20" t="str">
            <v>埼　玉</v>
          </cell>
        </row>
        <row r="21">
          <cell r="B21" t="str">
            <v>千　葉</v>
          </cell>
        </row>
        <row r="22">
          <cell r="B22" t="str">
            <v>東　京</v>
          </cell>
        </row>
        <row r="23">
          <cell r="B23" t="str">
            <v>神奈川</v>
          </cell>
        </row>
        <row r="24">
          <cell r="B24" t="str">
            <v>新　潟</v>
          </cell>
        </row>
        <row r="25">
          <cell r="B25" t="str">
            <v>富　山</v>
          </cell>
        </row>
        <row r="26">
          <cell r="B26" t="str">
            <v>石　川</v>
          </cell>
        </row>
        <row r="27">
          <cell r="B27" t="str">
            <v>福　井</v>
          </cell>
        </row>
        <row r="28">
          <cell r="B28" t="str">
            <v>山　梨</v>
          </cell>
        </row>
        <row r="29">
          <cell r="B29" t="str">
            <v>長　野</v>
          </cell>
        </row>
        <row r="30">
          <cell r="B30" t="str">
            <v>岐　阜</v>
          </cell>
        </row>
        <row r="31">
          <cell r="B31" t="str">
            <v>静　岡</v>
          </cell>
        </row>
        <row r="32">
          <cell r="B32" t="str">
            <v>愛　知</v>
          </cell>
          <cell r="F32" t="str">
            <v>一般・高校</v>
          </cell>
        </row>
        <row r="33">
          <cell r="B33" t="str">
            <v>三　重</v>
          </cell>
          <cell r="F33" t="str">
            <v>中学</v>
          </cell>
        </row>
        <row r="34">
          <cell r="B34" t="str">
            <v>滋　賀</v>
          </cell>
        </row>
        <row r="35">
          <cell r="B35" t="str">
            <v>京　都</v>
          </cell>
        </row>
        <row r="36">
          <cell r="B36" t="str">
            <v>大　阪</v>
          </cell>
        </row>
        <row r="37">
          <cell r="B37" t="str">
            <v>兵　庫</v>
          </cell>
        </row>
        <row r="38">
          <cell r="B38" t="str">
            <v>奈　良</v>
          </cell>
        </row>
        <row r="39">
          <cell r="B39" t="str">
            <v>和歌山</v>
          </cell>
        </row>
        <row r="40">
          <cell r="B40" t="str">
            <v>鳥　取</v>
          </cell>
        </row>
        <row r="41">
          <cell r="B41" t="str">
            <v>島　根</v>
          </cell>
        </row>
        <row r="42">
          <cell r="B42" t="str">
            <v>岡　山</v>
          </cell>
        </row>
        <row r="43">
          <cell r="B43" t="str">
            <v>広　島</v>
          </cell>
        </row>
        <row r="44">
          <cell r="B44" t="str">
            <v>山　口</v>
          </cell>
        </row>
        <row r="45">
          <cell r="B45" t="str">
            <v>福　岡</v>
          </cell>
        </row>
        <row r="46">
          <cell r="B46" t="str">
            <v>佐　賀</v>
          </cell>
        </row>
        <row r="47">
          <cell r="B47" t="str">
            <v>長　崎</v>
          </cell>
        </row>
        <row r="48">
          <cell r="B48" t="str">
            <v>熊　本</v>
          </cell>
        </row>
        <row r="49">
          <cell r="B49" t="str">
            <v>大　分</v>
          </cell>
        </row>
        <row r="50">
          <cell r="B50" t="str">
            <v>宮　崎</v>
          </cell>
        </row>
        <row r="51">
          <cell r="B51" t="str">
            <v>鹿児島</v>
          </cell>
        </row>
        <row r="52">
          <cell r="B52" t="str">
            <v>沖　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競技者"/>
      <sheetName val="参加料"/>
      <sheetName val="名前"/>
    </sheetNames>
    <sheetDataSet>
      <sheetData sheetId="4">
        <row r="5">
          <cell r="G5" t="str">
            <v>男_100m</v>
          </cell>
          <cell r="M5" t="str">
            <v>男中1年_100m</v>
          </cell>
          <cell r="V5" t="str">
            <v>徳島</v>
          </cell>
        </row>
        <row r="6">
          <cell r="M6" t="str">
            <v>男中2年_100m</v>
          </cell>
          <cell r="V6" t="str">
            <v>香川</v>
          </cell>
        </row>
        <row r="7">
          <cell r="M7" t="str">
            <v>男中3年_100m</v>
          </cell>
          <cell r="V7" t="str">
            <v>愛媛</v>
          </cell>
        </row>
        <row r="8">
          <cell r="V8" t="str">
            <v>高知</v>
          </cell>
        </row>
        <row r="10">
          <cell r="G10" t="str">
            <v>女_100m</v>
          </cell>
          <cell r="V10" t="str">
            <v>北海道</v>
          </cell>
        </row>
        <row r="11">
          <cell r="V11" t="str">
            <v>青森</v>
          </cell>
        </row>
        <row r="12">
          <cell r="M12" t="str">
            <v>女中1年_100m</v>
          </cell>
          <cell r="V12" t="str">
            <v>岩手</v>
          </cell>
        </row>
        <row r="13">
          <cell r="M13" t="str">
            <v>女中2年_100m</v>
          </cell>
          <cell r="V13" t="str">
            <v>宮城</v>
          </cell>
        </row>
        <row r="14">
          <cell r="M14" t="str">
            <v>女中3年_100m</v>
          </cell>
          <cell r="V14" t="str">
            <v>秋田</v>
          </cell>
        </row>
        <row r="15">
          <cell r="V15" t="str">
            <v>山形</v>
          </cell>
        </row>
        <row r="16">
          <cell r="V16" t="str">
            <v>福島</v>
          </cell>
        </row>
        <row r="17">
          <cell r="V17" t="str">
            <v>茨城</v>
          </cell>
        </row>
        <row r="18">
          <cell r="V18" t="str">
            <v>栃木</v>
          </cell>
        </row>
        <row r="19">
          <cell r="V19" t="str">
            <v>群馬</v>
          </cell>
        </row>
        <row r="20">
          <cell r="V20" t="str">
            <v>埼玉</v>
          </cell>
        </row>
        <row r="21">
          <cell r="V21" t="str">
            <v>千葉</v>
          </cell>
        </row>
        <row r="22">
          <cell r="V22" t="str">
            <v>東京</v>
          </cell>
        </row>
        <row r="23">
          <cell r="V23" t="str">
            <v>神奈川</v>
          </cell>
        </row>
        <row r="24">
          <cell r="V24" t="str">
            <v>新潟</v>
          </cell>
        </row>
        <row r="25">
          <cell r="V25" t="str">
            <v>富山</v>
          </cell>
        </row>
        <row r="26">
          <cell r="V26" t="str">
            <v>石川</v>
          </cell>
        </row>
        <row r="27">
          <cell r="V27" t="str">
            <v>福井</v>
          </cell>
        </row>
        <row r="28">
          <cell r="V28" t="str">
            <v>山梨</v>
          </cell>
        </row>
        <row r="29">
          <cell r="V29" t="str">
            <v>長野</v>
          </cell>
        </row>
        <row r="30">
          <cell r="V30" t="str">
            <v>岐阜</v>
          </cell>
        </row>
        <row r="31">
          <cell r="V31" t="str">
            <v>静岡</v>
          </cell>
        </row>
        <row r="32">
          <cell r="V32" t="str">
            <v>愛知</v>
          </cell>
        </row>
        <row r="33">
          <cell r="V33" t="str">
            <v>三重</v>
          </cell>
        </row>
        <row r="34">
          <cell r="V34" t="str">
            <v>滋賀</v>
          </cell>
        </row>
        <row r="35">
          <cell r="V35" t="str">
            <v>京都</v>
          </cell>
        </row>
        <row r="36">
          <cell r="V36" t="str">
            <v>大阪</v>
          </cell>
        </row>
        <row r="37">
          <cell r="V37" t="str">
            <v>兵庫</v>
          </cell>
        </row>
        <row r="38">
          <cell r="V38" t="str">
            <v>奈良</v>
          </cell>
        </row>
        <row r="39">
          <cell r="V39" t="str">
            <v>和歌山</v>
          </cell>
        </row>
        <row r="40">
          <cell r="V40" t="str">
            <v>鳥取</v>
          </cell>
        </row>
        <row r="41">
          <cell r="V41" t="str">
            <v>島根</v>
          </cell>
        </row>
        <row r="42">
          <cell r="V42" t="str">
            <v>岡山</v>
          </cell>
        </row>
        <row r="43">
          <cell r="V43" t="str">
            <v>広島</v>
          </cell>
        </row>
        <row r="44">
          <cell r="V44" t="str">
            <v>山口</v>
          </cell>
        </row>
        <row r="45">
          <cell r="V45" t="str">
            <v>福岡</v>
          </cell>
        </row>
        <row r="46">
          <cell r="V46" t="str">
            <v>佐賀</v>
          </cell>
        </row>
        <row r="47">
          <cell r="V47" t="str">
            <v>長崎</v>
          </cell>
        </row>
        <row r="48">
          <cell r="V48" t="str">
            <v>熊本</v>
          </cell>
        </row>
        <row r="49">
          <cell r="V49" t="str">
            <v>大分</v>
          </cell>
        </row>
        <row r="50">
          <cell r="V50" t="str">
            <v>宮崎</v>
          </cell>
        </row>
        <row r="51">
          <cell r="V51" t="str">
            <v>鹿児島</v>
          </cell>
        </row>
        <row r="52">
          <cell r="V52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8"/>
  <sheetViews>
    <sheetView showGridLines="0" tabSelected="1" zoomScalePageLayoutView="0" workbookViewId="0" topLeftCell="A1">
      <selection activeCell="B6" sqref="B6"/>
    </sheetView>
  </sheetViews>
  <sheetFormatPr defaultColWidth="9.00390625" defaultRowHeight="13.5"/>
  <cols>
    <col min="1" max="1" width="4.50390625" style="0" bestFit="1" customWidth="1"/>
    <col min="2" max="2" width="92.625" style="0" customWidth="1"/>
  </cols>
  <sheetData>
    <row r="1" spans="1:2" ht="55.5">
      <c r="A1" s="127" t="s">
        <v>97</v>
      </c>
      <c r="B1" s="127"/>
    </row>
    <row r="3" spans="1:2" s="6" customFormat="1" ht="21" customHeight="1">
      <c r="A3" s="6" t="s">
        <v>91</v>
      </c>
      <c r="B3" s="6" t="s">
        <v>98</v>
      </c>
    </row>
    <row r="4" s="6" customFormat="1" ht="21" customHeight="1">
      <c r="B4" s="67" t="s">
        <v>342</v>
      </c>
    </row>
    <row r="5" spans="1:2" s="6" customFormat="1" ht="21" customHeight="1">
      <c r="A5" s="6" t="s">
        <v>92</v>
      </c>
      <c r="B5" s="6" t="s">
        <v>148</v>
      </c>
    </row>
    <row r="6" spans="1:2" s="6" customFormat="1" ht="21" customHeight="1">
      <c r="A6" s="6" t="s">
        <v>93</v>
      </c>
      <c r="B6" s="6" t="s">
        <v>99</v>
      </c>
    </row>
    <row r="7" spans="1:2" s="6" customFormat="1" ht="21" customHeight="1">
      <c r="A7" s="6" t="s">
        <v>94</v>
      </c>
      <c r="B7" s="6" t="s">
        <v>95</v>
      </c>
    </row>
    <row r="8" s="6" customFormat="1" ht="21" customHeight="1">
      <c r="B8" s="45" t="s">
        <v>149</v>
      </c>
    </row>
    <row r="9" s="6" customFormat="1" ht="21" customHeight="1">
      <c r="B9" s="6" t="s">
        <v>96</v>
      </c>
    </row>
    <row r="10" s="6" customFormat="1" ht="21" customHeight="1"/>
    <row r="11" s="6" customFormat="1" ht="21" customHeight="1"/>
    <row r="12" s="6" customFormat="1" ht="21" customHeight="1"/>
    <row r="13" s="67" customFormat="1" ht="18.75" customHeight="1">
      <c r="B13" s="67" t="s">
        <v>355</v>
      </c>
    </row>
    <row r="14" s="67" customFormat="1" ht="18.75" customHeight="1">
      <c r="B14" s="67" t="s">
        <v>361</v>
      </c>
    </row>
    <row r="15" s="6" customFormat="1" ht="14.25" customHeight="1"/>
    <row r="16" spans="1:2" s="67" customFormat="1" ht="18.75" customHeight="1">
      <c r="A16" s="67" t="s">
        <v>343</v>
      </c>
      <c r="B16" s="67" t="s">
        <v>344</v>
      </c>
    </row>
    <row r="17" spans="1:2" s="67" customFormat="1" ht="18.75" customHeight="1">
      <c r="A17" s="67" t="s">
        <v>345</v>
      </c>
      <c r="B17" s="93" t="s">
        <v>346</v>
      </c>
    </row>
    <row r="18" s="67" customFormat="1" ht="17.25">
      <c r="B18" s="94" t="s">
        <v>347</v>
      </c>
    </row>
    <row r="19" spans="1:2" s="67" customFormat="1" ht="17.25">
      <c r="A19" s="67" t="s">
        <v>348</v>
      </c>
      <c r="B19" s="67" t="s">
        <v>349</v>
      </c>
    </row>
    <row r="20" s="67" customFormat="1" ht="17.25">
      <c r="B20" s="67" t="s">
        <v>356</v>
      </c>
    </row>
    <row r="21" s="67" customFormat="1" ht="21" customHeight="1">
      <c r="B21" s="92"/>
    </row>
    <row r="22" spans="1:2" s="67" customFormat="1" ht="17.25">
      <c r="A22" s="67" t="s">
        <v>350</v>
      </c>
      <c r="B22" s="67" t="s">
        <v>351</v>
      </c>
    </row>
    <row r="23" s="67" customFormat="1" ht="17.25">
      <c r="B23" s="67" t="s">
        <v>362</v>
      </c>
    </row>
    <row r="24" s="67" customFormat="1" ht="17.25">
      <c r="B24" s="67" t="s">
        <v>363</v>
      </c>
    </row>
    <row r="25" s="67" customFormat="1" ht="17.25">
      <c r="B25" s="67" t="s">
        <v>364</v>
      </c>
    </row>
    <row r="26" s="67" customFormat="1" ht="17.25">
      <c r="B26" s="67" t="s">
        <v>352</v>
      </c>
    </row>
    <row r="27" s="67" customFormat="1" ht="17.25">
      <c r="B27" s="67" t="s">
        <v>353</v>
      </c>
    </row>
    <row r="28" s="67" customFormat="1" ht="17.25">
      <c r="B28" s="67" t="s">
        <v>354</v>
      </c>
    </row>
    <row r="29" s="6" customFormat="1" ht="17.25"/>
    <row r="30" s="6" customFormat="1" ht="17.25"/>
    <row r="31" s="6" customFormat="1" ht="17.25"/>
    <row r="32" s="6" customFormat="1" ht="17.25"/>
    <row r="33" s="6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99"/>
  <sheetViews>
    <sheetView showGridLines="0" view="pageBreakPreview" zoomScaleSheetLayoutView="100" zoomScalePageLayoutView="0" workbookViewId="0" topLeftCell="A1">
      <selection activeCell="F11" sqref="F11:I11"/>
    </sheetView>
  </sheetViews>
  <sheetFormatPr defaultColWidth="9.00390625" defaultRowHeight="13.5"/>
  <cols>
    <col min="1" max="1" width="3.375" style="17" customWidth="1"/>
    <col min="2" max="2" width="5.625" style="17" customWidth="1"/>
    <col min="3" max="3" width="12.50390625" style="17" customWidth="1"/>
    <col min="4" max="4" width="10.75390625" style="23" customWidth="1"/>
    <col min="5" max="6" width="3.125" style="24" customWidth="1"/>
    <col min="7" max="7" width="5.375" style="24" customWidth="1"/>
    <col min="8" max="8" width="12.00390625" style="25" customWidth="1"/>
    <col min="9" max="9" width="7.375" style="17" customWidth="1"/>
    <col min="10" max="10" width="12.00390625" style="25" customWidth="1"/>
    <col min="11" max="11" width="7.375" style="17" customWidth="1"/>
    <col min="12" max="12" width="12.00390625" style="25" customWidth="1"/>
    <col min="13" max="13" width="7.375" style="17" customWidth="1"/>
    <col min="14" max="14" width="8.125" style="61" hidden="1" customWidth="1"/>
    <col min="15" max="15" width="9.00390625" style="59" hidden="1" customWidth="1"/>
    <col min="16" max="17" width="9.00390625" style="17" hidden="1" customWidth="1"/>
    <col min="18" max="16384" width="9.00390625" style="17" customWidth="1"/>
  </cols>
  <sheetData>
    <row r="1" spans="1:14" ht="21" customHeight="1">
      <c r="A1" s="128">
        <v>1</v>
      </c>
      <c r="B1" s="128"/>
      <c r="C1" s="129" t="s">
        <v>313</v>
      </c>
      <c r="D1" s="129"/>
      <c r="E1" s="129"/>
      <c r="F1" s="129"/>
      <c r="G1" s="129"/>
      <c r="H1" s="129"/>
      <c r="I1" s="95">
        <f>A1</f>
        <v>1</v>
      </c>
      <c r="J1" s="130" t="s">
        <v>314</v>
      </c>
      <c r="K1" s="130"/>
      <c r="L1" s="130"/>
      <c r="M1" s="130"/>
      <c r="N1" s="58"/>
    </row>
    <row r="2" spans="1:14" ht="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8"/>
    </row>
    <row r="3" spans="1:14" ht="21">
      <c r="A3" s="15"/>
      <c r="B3" s="15"/>
      <c r="C3" s="15"/>
      <c r="D3" s="18"/>
      <c r="E3" s="15"/>
      <c r="F3" s="15"/>
      <c r="G3" s="15"/>
      <c r="H3" s="19"/>
      <c r="I3" s="16"/>
      <c r="J3" s="20"/>
      <c r="K3" s="133">
        <f>lastsavetime()</f>
        <v>43564.560381944444</v>
      </c>
      <c r="L3" s="133"/>
      <c r="M3" s="133"/>
      <c r="N3" s="60"/>
    </row>
    <row r="4" spans="1:14" ht="7.5" customHeight="1">
      <c r="A4" s="15"/>
      <c r="B4" s="15"/>
      <c r="C4" s="15"/>
      <c r="D4" s="18"/>
      <c r="E4" s="15"/>
      <c r="F4" s="15"/>
      <c r="G4" s="15"/>
      <c r="H4" s="20"/>
      <c r="I4" s="15"/>
      <c r="J4" s="20"/>
      <c r="K4" s="21"/>
      <c r="L4" s="21"/>
      <c r="M4" s="21"/>
      <c r="N4" s="60"/>
    </row>
    <row r="5" spans="1:12" ht="13.5">
      <c r="A5" s="136" t="s">
        <v>60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3.5">
      <c r="A6" s="136" t="s">
        <v>59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7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4" ht="33.75" customHeight="1">
      <c r="A8" s="137" t="s">
        <v>74</v>
      </c>
      <c r="B8" s="137"/>
      <c r="C8" s="140"/>
      <c r="D8" s="141"/>
      <c r="E8" s="141"/>
      <c r="F8" s="141"/>
      <c r="G8" s="141"/>
      <c r="H8" s="142"/>
      <c r="I8" s="137" t="s">
        <v>75</v>
      </c>
      <c r="J8" s="138"/>
      <c r="K8" s="134"/>
      <c r="L8" s="135"/>
      <c r="M8" s="135"/>
      <c r="N8" s="62"/>
    </row>
    <row r="9" spans="1:14" ht="33.75" customHeight="1">
      <c r="A9" s="153" t="s">
        <v>61</v>
      </c>
      <c r="B9" s="154"/>
      <c r="C9" s="134"/>
      <c r="D9" s="135"/>
      <c r="E9" s="135"/>
      <c r="F9" s="151" t="s">
        <v>62</v>
      </c>
      <c r="G9" s="151"/>
      <c r="H9" s="137"/>
      <c r="I9" s="152"/>
      <c r="J9" s="152"/>
      <c r="K9" s="152"/>
      <c r="L9" s="152"/>
      <c r="M9" s="152"/>
      <c r="N9" s="63"/>
    </row>
    <row r="10" ht="7.5" customHeight="1"/>
    <row r="11" spans="1:13" ht="31.5" customHeight="1">
      <c r="A11" s="151" t="s">
        <v>8</v>
      </c>
      <c r="B11" s="151"/>
      <c r="C11" s="96"/>
      <c r="D11" s="137" t="s">
        <v>64</v>
      </c>
      <c r="E11" s="138"/>
      <c r="F11" s="134"/>
      <c r="G11" s="134"/>
      <c r="H11" s="134"/>
      <c r="I11" s="134"/>
      <c r="J11" s="26" t="s">
        <v>76</v>
      </c>
      <c r="K11" s="134"/>
      <c r="L11" s="134"/>
      <c r="M11" s="134"/>
    </row>
    <row r="12" ht="7.5" customHeight="1"/>
    <row r="13" spans="3:15" ht="13.5">
      <c r="C13" s="27"/>
      <c r="D13" s="148" t="s">
        <v>58</v>
      </c>
      <c r="E13" s="149"/>
      <c r="F13" s="150"/>
      <c r="G13" s="131" t="s">
        <v>63</v>
      </c>
      <c r="H13" s="132"/>
      <c r="I13" s="137" t="s">
        <v>68</v>
      </c>
      <c r="J13" s="137"/>
      <c r="K13" s="28" t="s">
        <v>145</v>
      </c>
      <c r="L13" s="44">
        <f>IF(K11="","",INDEX('名前'!$G$27:$G$35,MATCH(O13,'名前'!H27:H35,0)))</f>
      </c>
      <c r="M13" s="29"/>
      <c r="N13" s="61">
        <f>IF(K11="一般",11,IF(K11="高校",33,IF(K11="中学校",55,IF(K11="小学校",77,""))))</f>
      </c>
      <c r="O13" s="91">
        <f>IF(C11="","",IF(C11="徳　島","KN","KG")&amp;LEFT(K11,1))</f>
      </c>
    </row>
    <row r="14" spans="3:12" ht="13.5">
      <c r="C14" s="30" t="s">
        <v>65</v>
      </c>
      <c r="D14" s="145">
        <f>COUNTIF($F$20:$F$99,1)</f>
        <v>0</v>
      </c>
      <c r="E14" s="146"/>
      <c r="F14" s="147"/>
      <c r="G14" s="143">
        <f>COUNTIF($F$20:$F$99,2)</f>
        <v>0</v>
      </c>
      <c r="H14" s="144"/>
      <c r="I14" s="139">
        <f>SUM(D14:H14)</f>
        <v>0</v>
      </c>
      <c r="J14" s="139"/>
      <c r="K14" s="31" t="s">
        <v>167</v>
      </c>
      <c r="L14" s="32">
        <f>IF('申込一覧'!C11="徳　島",1200,IF('申込一覧'!C11="","",1200))</f>
      </c>
    </row>
    <row r="15" spans="3:10" ht="13.5">
      <c r="C15" s="33" t="s">
        <v>66</v>
      </c>
      <c r="D15" s="160">
        <f>COUNTIF($H$20:$H$99:$J$20:$J$99:$L$20:$L$99,"*"&amp;"男"&amp;"*")</f>
        <v>0</v>
      </c>
      <c r="E15" s="161"/>
      <c r="F15" s="162"/>
      <c r="G15" s="164">
        <f>COUNTIF($H$20:$H$99:$J$20:$J$99:$L$20:$L$99,"*"&amp;"女"&amp;"*")</f>
        <v>0</v>
      </c>
      <c r="H15" s="165"/>
      <c r="I15" s="172">
        <f>SUM(D15:H15)</f>
        <v>0</v>
      </c>
      <c r="J15" s="172"/>
    </row>
    <row r="16" spans="3:10" ht="13.5">
      <c r="C16" s="90" t="s">
        <v>207</v>
      </c>
      <c r="D16" s="157">
        <f>COUNTIF(リレー!$A$11:$A$25,"男"&amp;"*")</f>
        <v>0</v>
      </c>
      <c r="E16" s="158"/>
      <c r="F16" s="159"/>
      <c r="G16" s="155">
        <f>COUNTIF(リレー!$A$11:$A$25,"女"&amp;"*")</f>
        <v>0</v>
      </c>
      <c r="H16" s="156"/>
      <c r="I16" s="171">
        <f>SUM(D16:H16)</f>
        <v>0</v>
      </c>
      <c r="J16" s="171"/>
    </row>
    <row r="17" spans="3:10" ht="13.5">
      <c r="C17" s="26" t="s">
        <v>67</v>
      </c>
      <c r="D17" s="168">
        <f>IF(K11="","",($D$15*$L$13)+($D$16*$L$14))</f>
      </c>
      <c r="E17" s="169"/>
      <c r="F17" s="170"/>
      <c r="G17" s="166">
        <f>IF(K11="","",($G$15*$L$13)+($G$16*$L$14))</f>
      </c>
      <c r="H17" s="167"/>
      <c r="I17" s="163">
        <f>SUM(D17:H17)</f>
        <v>0</v>
      </c>
      <c r="J17" s="163"/>
    </row>
    <row r="18" ht="7.5" customHeight="1"/>
    <row r="19" spans="1:20" s="24" customFormat="1" ht="17.25" customHeight="1" thickBot="1">
      <c r="A19" s="34" t="s">
        <v>4</v>
      </c>
      <c r="B19" s="35" t="s">
        <v>0</v>
      </c>
      <c r="C19" s="36" t="s">
        <v>90</v>
      </c>
      <c r="D19" s="37" t="s">
        <v>1</v>
      </c>
      <c r="E19" s="36" t="s">
        <v>70</v>
      </c>
      <c r="F19" s="38" t="s">
        <v>69</v>
      </c>
      <c r="G19" s="39" t="s">
        <v>8</v>
      </c>
      <c r="H19" s="35" t="s">
        <v>5</v>
      </c>
      <c r="I19" s="38" t="s">
        <v>3</v>
      </c>
      <c r="J19" s="35" t="s">
        <v>6</v>
      </c>
      <c r="K19" s="38" t="s">
        <v>3</v>
      </c>
      <c r="L19" s="35" t="s">
        <v>7</v>
      </c>
      <c r="M19" s="38" t="s">
        <v>3</v>
      </c>
      <c r="N19" s="64"/>
      <c r="O19" s="65"/>
      <c r="P19" s="40"/>
      <c r="Q19" s="41"/>
      <c r="R19" s="40"/>
      <c r="S19" s="40"/>
      <c r="T19" s="40"/>
    </row>
    <row r="20" spans="1:17" ht="17.25" customHeight="1" thickTop="1">
      <c r="A20" s="42">
        <v>1</v>
      </c>
      <c r="B20" s="97"/>
      <c r="C20" s="98"/>
      <c r="D20" s="99"/>
      <c r="E20" s="100"/>
      <c r="F20" s="101"/>
      <c r="G20" s="102"/>
      <c r="H20" s="97"/>
      <c r="I20" s="103"/>
      <c r="J20" s="97"/>
      <c r="K20" s="103"/>
      <c r="L20" s="97"/>
      <c r="M20" s="103"/>
      <c r="N20" s="66">
        <f>IF(F20="","",$K$11&amp;F20)</f>
      </c>
      <c r="O20" s="59">
        <f>IF(H20="","",INDEX('名前'!$W$4:$W$59,MATCH(H20,'名前'!$V$4:$V$59,0)))</f>
      </c>
      <c r="P20" s="59">
        <f>IF(J20="","",INDEX('名前'!$W$4:$W$59,MATCH(J20,'名前'!$V$4:$V$59,0)))</f>
      </c>
      <c r="Q20" s="59">
        <f>IF(L20="","",INDEX('名前'!$W$4:$W$59,MATCH(L20,'名前'!$V$4:$V$59,0)))</f>
      </c>
    </row>
    <row r="21" spans="1:17" ht="17.25" customHeight="1">
      <c r="A21" s="43">
        <v>2</v>
      </c>
      <c r="B21" s="104"/>
      <c r="C21" s="105"/>
      <c r="D21" s="106"/>
      <c r="E21" s="107"/>
      <c r="F21" s="101"/>
      <c r="G21" s="102"/>
      <c r="H21" s="97"/>
      <c r="I21" s="103"/>
      <c r="J21" s="97"/>
      <c r="K21" s="103"/>
      <c r="L21" s="97"/>
      <c r="M21" s="103"/>
      <c r="N21" s="66">
        <f aca="true" t="shared" si="0" ref="N21:N84">IF(F21="","",$K$11&amp;F21)</f>
      </c>
      <c r="O21" s="59">
        <f>IF(H21="","",INDEX('名前'!$W$4:$W$59,MATCH(H21,'名前'!$V$4:$V$59,0)))</f>
      </c>
      <c r="P21" s="59">
        <f>IF(J21="","",INDEX('名前'!$W$4:$W$59,MATCH(J21,'名前'!$V$4:$V$59,0)))</f>
      </c>
      <c r="Q21" s="59">
        <f>IF(L21="","",INDEX('名前'!$W$4:$W$59,MATCH(L21,'名前'!$V$4:$V$59,0)))</f>
      </c>
    </row>
    <row r="22" spans="1:17" ht="17.25" customHeight="1">
      <c r="A22" s="43">
        <v>3</v>
      </c>
      <c r="B22" s="104"/>
      <c r="C22" s="105"/>
      <c r="D22" s="106"/>
      <c r="E22" s="107"/>
      <c r="F22" s="101"/>
      <c r="G22" s="102"/>
      <c r="H22" s="97"/>
      <c r="I22" s="103"/>
      <c r="J22" s="97"/>
      <c r="K22" s="103"/>
      <c r="L22" s="97"/>
      <c r="M22" s="103"/>
      <c r="N22" s="66">
        <f t="shared" si="0"/>
      </c>
      <c r="O22" s="59">
        <f>IF(H22="","",INDEX('名前'!$W$4:$W$59,MATCH(H22,'名前'!$V$4:$V$59,0)))</f>
      </c>
      <c r="P22" s="59">
        <f>IF(J22="","",INDEX('名前'!$W$4:$W$59,MATCH(J22,'名前'!$V$4:$V$59,0)))</f>
      </c>
      <c r="Q22" s="59">
        <f>IF(L22="","",INDEX('名前'!$W$4:$W$59,MATCH(L22,'名前'!$V$4:$V$59,0)))</f>
      </c>
    </row>
    <row r="23" spans="1:17" ht="17.25" customHeight="1">
      <c r="A23" s="43">
        <v>4</v>
      </c>
      <c r="B23" s="104"/>
      <c r="C23" s="105"/>
      <c r="D23" s="106"/>
      <c r="E23" s="107"/>
      <c r="F23" s="101"/>
      <c r="G23" s="102"/>
      <c r="H23" s="97"/>
      <c r="I23" s="103"/>
      <c r="J23" s="97"/>
      <c r="K23" s="103"/>
      <c r="L23" s="97"/>
      <c r="M23" s="103"/>
      <c r="N23" s="66">
        <f t="shared" si="0"/>
      </c>
      <c r="O23" s="59">
        <f>IF(H23="","",INDEX('名前'!$W$4:$W$59,MATCH(H23,'名前'!$V$4:$V$59,0)))</f>
      </c>
      <c r="P23" s="59">
        <f>IF(J23="","",INDEX('名前'!$W$4:$W$59,MATCH(J23,'名前'!$V$4:$V$59,0)))</f>
      </c>
      <c r="Q23" s="59">
        <f>IF(L23="","",INDEX('名前'!$W$4:$W$59,MATCH(L23,'名前'!$V$4:$V$59,0)))</f>
      </c>
    </row>
    <row r="24" spans="1:17" ht="17.25" customHeight="1">
      <c r="A24" s="43">
        <v>5</v>
      </c>
      <c r="B24" s="104"/>
      <c r="C24" s="105"/>
      <c r="D24" s="106"/>
      <c r="E24" s="107"/>
      <c r="F24" s="101"/>
      <c r="G24" s="102"/>
      <c r="H24" s="97"/>
      <c r="I24" s="103"/>
      <c r="J24" s="97"/>
      <c r="K24" s="103"/>
      <c r="L24" s="97"/>
      <c r="M24" s="103"/>
      <c r="N24" s="66">
        <f t="shared" si="0"/>
      </c>
      <c r="O24" s="59">
        <f>IF(H24="","",INDEX('名前'!$W$4:$W$59,MATCH(H24,'名前'!$V$4:$V$59,0)))</f>
      </c>
      <c r="P24" s="59">
        <f>IF(J24="","",INDEX('名前'!$W$4:$W$59,MATCH(J24,'名前'!$V$4:$V$59,0)))</f>
      </c>
      <c r="Q24" s="59">
        <f>IF(L24="","",INDEX('名前'!$W$4:$W$59,MATCH(L24,'名前'!$V$4:$V$59,0)))</f>
      </c>
    </row>
    <row r="25" spans="1:17" ht="17.25" customHeight="1">
      <c r="A25" s="43">
        <v>6</v>
      </c>
      <c r="B25" s="104"/>
      <c r="C25" s="105"/>
      <c r="D25" s="106"/>
      <c r="E25" s="107"/>
      <c r="F25" s="101"/>
      <c r="G25" s="102"/>
      <c r="H25" s="97"/>
      <c r="I25" s="103"/>
      <c r="J25" s="97"/>
      <c r="K25" s="103"/>
      <c r="L25" s="97"/>
      <c r="M25" s="103"/>
      <c r="N25" s="66">
        <f t="shared" si="0"/>
      </c>
      <c r="O25" s="59">
        <f>IF(H25="","",INDEX('名前'!$W$4:$W$59,MATCH(H25,'名前'!$V$4:$V$59,0)))</f>
      </c>
      <c r="P25" s="59">
        <f>IF(J25="","",INDEX('名前'!$W$4:$W$59,MATCH(J25,'名前'!$V$4:$V$59,0)))</f>
      </c>
      <c r="Q25" s="59">
        <f>IF(L25="","",INDEX('名前'!$W$4:$W$59,MATCH(L25,'名前'!$V$4:$V$59,0)))</f>
      </c>
    </row>
    <row r="26" spans="1:17" ht="17.25" customHeight="1">
      <c r="A26" s="43">
        <v>7</v>
      </c>
      <c r="B26" s="104"/>
      <c r="C26" s="105"/>
      <c r="D26" s="106"/>
      <c r="E26" s="107"/>
      <c r="F26" s="101"/>
      <c r="G26" s="102"/>
      <c r="H26" s="97"/>
      <c r="I26" s="103"/>
      <c r="J26" s="97"/>
      <c r="K26" s="103"/>
      <c r="L26" s="97"/>
      <c r="M26" s="103"/>
      <c r="N26" s="66">
        <f t="shared" si="0"/>
      </c>
      <c r="O26" s="59">
        <f>IF(H26="","",INDEX('名前'!$W$4:$W$59,MATCH(H26,'名前'!$V$4:$V$59,0)))</f>
      </c>
      <c r="P26" s="59">
        <f>IF(J26="","",INDEX('名前'!$W$4:$W$59,MATCH(J26,'名前'!$V$4:$V$59,0)))</f>
      </c>
      <c r="Q26" s="59">
        <f>IF(L26="","",INDEX('名前'!$W$4:$W$59,MATCH(L26,'名前'!$V$4:$V$59,0)))</f>
      </c>
    </row>
    <row r="27" spans="1:17" ht="17.25" customHeight="1">
      <c r="A27" s="43">
        <v>8</v>
      </c>
      <c r="B27" s="104"/>
      <c r="C27" s="105"/>
      <c r="D27" s="106"/>
      <c r="E27" s="107"/>
      <c r="F27" s="101"/>
      <c r="G27" s="102"/>
      <c r="H27" s="97"/>
      <c r="I27" s="103"/>
      <c r="J27" s="97"/>
      <c r="K27" s="103"/>
      <c r="L27" s="97"/>
      <c r="M27" s="103"/>
      <c r="N27" s="66">
        <f t="shared" si="0"/>
      </c>
      <c r="O27" s="59">
        <f>IF(H27="","",INDEX('名前'!$W$4:$W$59,MATCH(H27,'名前'!$V$4:$V$59,0)))</f>
      </c>
      <c r="P27" s="59">
        <f>IF(J27="","",INDEX('名前'!$W$4:$W$59,MATCH(J27,'名前'!$V$4:$V$59,0)))</f>
      </c>
      <c r="Q27" s="59">
        <f>IF(L27="","",INDEX('名前'!$W$4:$W$59,MATCH(L27,'名前'!$V$4:$V$59,0)))</f>
      </c>
    </row>
    <row r="28" spans="1:17" ht="17.25" customHeight="1">
      <c r="A28" s="43">
        <v>9</v>
      </c>
      <c r="B28" s="104"/>
      <c r="C28" s="105"/>
      <c r="D28" s="106"/>
      <c r="E28" s="107"/>
      <c r="F28" s="101"/>
      <c r="G28" s="102"/>
      <c r="H28" s="97"/>
      <c r="I28" s="103"/>
      <c r="J28" s="97"/>
      <c r="K28" s="103"/>
      <c r="L28" s="97"/>
      <c r="M28" s="103"/>
      <c r="N28" s="66">
        <f t="shared" si="0"/>
      </c>
      <c r="O28" s="59">
        <f>IF(H28="","",INDEX('名前'!$W$4:$W$59,MATCH(H28,'名前'!$V$4:$V$59,0)))</f>
      </c>
      <c r="P28" s="59">
        <f>IF(J28="","",INDEX('名前'!$W$4:$W$59,MATCH(J28,'名前'!$V$4:$V$59,0)))</f>
      </c>
      <c r="Q28" s="59">
        <f>IF(L28="","",INDEX('名前'!$W$4:$W$59,MATCH(L28,'名前'!$V$4:$V$59,0)))</f>
      </c>
    </row>
    <row r="29" spans="1:17" ht="17.25" customHeight="1">
      <c r="A29" s="43">
        <v>10</v>
      </c>
      <c r="B29" s="104"/>
      <c r="C29" s="105"/>
      <c r="D29" s="106"/>
      <c r="E29" s="107"/>
      <c r="F29" s="101"/>
      <c r="G29" s="102"/>
      <c r="H29" s="97"/>
      <c r="I29" s="103"/>
      <c r="J29" s="97"/>
      <c r="K29" s="103"/>
      <c r="L29" s="97"/>
      <c r="M29" s="103"/>
      <c r="N29" s="66">
        <f t="shared" si="0"/>
      </c>
      <c r="O29" s="59">
        <f>IF(H29="","",INDEX('名前'!$W$4:$W$59,MATCH(H29,'名前'!$V$4:$V$59,0)))</f>
      </c>
      <c r="P29" s="59">
        <f>IF(J29="","",INDEX('名前'!$W$4:$W$59,MATCH(J29,'名前'!$V$4:$V$59,0)))</f>
      </c>
      <c r="Q29" s="59">
        <f>IF(L29="","",INDEX('名前'!$W$4:$W$59,MATCH(L29,'名前'!$V$4:$V$59,0)))</f>
      </c>
    </row>
    <row r="30" spans="1:17" ht="17.25" customHeight="1">
      <c r="A30" s="43">
        <v>11</v>
      </c>
      <c r="B30" s="104"/>
      <c r="C30" s="105"/>
      <c r="D30" s="106"/>
      <c r="E30" s="107"/>
      <c r="F30" s="101"/>
      <c r="G30" s="102"/>
      <c r="H30" s="97"/>
      <c r="I30" s="103"/>
      <c r="J30" s="97"/>
      <c r="K30" s="103"/>
      <c r="L30" s="97"/>
      <c r="M30" s="103"/>
      <c r="N30" s="66">
        <f t="shared" si="0"/>
      </c>
      <c r="O30" s="59">
        <f>IF(H30="","",INDEX('名前'!$W$4:$W$59,MATCH(H30,'名前'!$V$4:$V$59,0)))</f>
      </c>
      <c r="P30" s="59">
        <f>IF(J30="","",INDEX('名前'!$W$4:$W$59,MATCH(J30,'名前'!$V$4:$V$59,0)))</f>
      </c>
      <c r="Q30" s="59">
        <f>IF(L30="","",INDEX('名前'!$W$4:$W$59,MATCH(L30,'名前'!$V$4:$V$59,0)))</f>
      </c>
    </row>
    <row r="31" spans="1:17" ht="17.25" customHeight="1">
      <c r="A31" s="43">
        <v>12</v>
      </c>
      <c r="B31" s="104"/>
      <c r="C31" s="105"/>
      <c r="D31" s="106"/>
      <c r="E31" s="107"/>
      <c r="F31" s="101"/>
      <c r="G31" s="102"/>
      <c r="H31" s="97"/>
      <c r="I31" s="103"/>
      <c r="J31" s="97"/>
      <c r="K31" s="103"/>
      <c r="L31" s="97"/>
      <c r="M31" s="103"/>
      <c r="N31" s="66">
        <f t="shared" si="0"/>
      </c>
      <c r="O31" s="59">
        <f>IF(H31="","",INDEX('名前'!$W$4:$W$59,MATCH(H31,'名前'!$V$4:$V$59,0)))</f>
      </c>
      <c r="P31" s="59">
        <f>IF(J31="","",INDEX('名前'!$W$4:$W$59,MATCH(J31,'名前'!$V$4:$V$59,0)))</f>
      </c>
      <c r="Q31" s="59">
        <f>IF(L31="","",INDEX('名前'!$W$4:$W$59,MATCH(L31,'名前'!$V$4:$V$59,0)))</f>
      </c>
    </row>
    <row r="32" spans="1:17" ht="17.25" customHeight="1">
      <c r="A32" s="43">
        <v>13</v>
      </c>
      <c r="B32" s="104"/>
      <c r="C32" s="105"/>
      <c r="D32" s="106"/>
      <c r="E32" s="107"/>
      <c r="F32" s="101"/>
      <c r="G32" s="102"/>
      <c r="H32" s="97"/>
      <c r="I32" s="103"/>
      <c r="J32" s="97"/>
      <c r="K32" s="103"/>
      <c r="L32" s="97"/>
      <c r="M32" s="103"/>
      <c r="N32" s="66">
        <f t="shared" si="0"/>
      </c>
      <c r="O32" s="59">
        <f>IF(H32="","",INDEX('名前'!$W$4:$W$59,MATCH(H32,'名前'!$V$4:$V$59,0)))</f>
      </c>
      <c r="P32" s="59">
        <f>IF(J32="","",INDEX('名前'!$W$4:$W$59,MATCH(J32,'名前'!$V$4:$V$59,0)))</f>
      </c>
      <c r="Q32" s="59">
        <f>IF(L32="","",INDEX('名前'!$W$4:$W$59,MATCH(L32,'名前'!$V$4:$V$59,0)))</f>
      </c>
    </row>
    <row r="33" spans="1:17" ht="17.25" customHeight="1">
      <c r="A33" s="43">
        <v>14</v>
      </c>
      <c r="B33" s="104"/>
      <c r="C33" s="105"/>
      <c r="D33" s="106"/>
      <c r="E33" s="107"/>
      <c r="F33" s="101"/>
      <c r="G33" s="102"/>
      <c r="H33" s="97"/>
      <c r="I33" s="103"/>
      <c r="J33" s="97"/>
      <c r="K33" s="103"/>
      <c r="L33" s="97"/>
      <c r="M33" s="103"/>
      <c r="N33" s="66">
        <f t="shared" si="0"/>
      </c>
      <c r="O33" s="59">
        <f>IF(H33="","",INDEX('名前'!$W$4:$W$59,MATCH(H33,'名前'!$V$4:$V$59,0)))</f>
      </c>
      <c r="P33" s="59">
        <f>IF(J33="","",INDEX('名前'!$W$4:$W$59,MATCH(J33,'名前'!$V$4:$V$59,0)))</f>
      </c>
      <c r="Q33" s="59">
        <f>IF(L33="","",INDEX('名前'!$W$4:$W$59,MATCH(L33,'名前'!$V$4:$V$59,0)))</f>
      </c>
    </row>
    <row r="34" spans="1:17" ht="17.25" customHeight="1">
      <c r="A34" s="43">
        <v>15</v>
      </c>
      <c r="B34" s="104"/>
      <c r="C34" s="105"/>
      <c r="D34" s="106"/>
      <c r="E34" s="107"/>
      <c r="F34" s="101"/>
      <c r="G34" s="102"/>
      <c r="H34" s="97"/>
      <c r="I34" s="103"/>
      <c r="J34" s="97"/>
      <c r="K34" s="103"/>
      <c r="L34" s="97"/>
      <c r="M34" s="103"/>
      <c r="N34" s="66">
        <f t="shared" si="0"/>
      </c>
      <c r="O34" s="59">
        <f>IF(H34="","",INDEX('名前'!$W$4:$W$59,MATCH(H34,'名前'!$V$4:$V$59,0)))</f>
      </c>
      <c r="P34" s="59">
        <f>IF(J34="","",INDEX('名前'!$W$4:$W$59,MATCH(J34,'名前'!$V$4:$V$59,0)))</f>
      </c>
      <c r="Q34" s="59">
        <f>IF(L34="","",INDEX('名前'!$W$4:$W$59,MATCH(L34,'名前'!$V$4:$V$59,0)))</f>
      </c>
    </row>
    <row r="35" spans="1:17" ht="17.25" customHeight="1">
      <c r="A35" s="43">
        <v>16</v>
      </c>
      <c r="B35" s="104"/>
      <c r="C35" s="105"/>
      <c r="D35" s="106"/>
      <c r="E35" s="107"/>
      <c r="F35" s="101"/>
      <c r="G35" s="102"/>
      <c r="H35" s="97"/>
      <c r="I35" s="103"/>
      <c r="J35" s="97"/>
      <c r="K35" s="103"/>
      <c r="L35" s="97"/>
      <c r="M35" s="103"/>
      <c r="N35" s="66">
        <f t="shared" si="0"/>
      </c>
      <c r="O35" s="59">
        <f>IF(H35="","",INDEX('名前'!$W$4:$W$59,MATCH(H35,'名前'!$V$4:$V$59,0)))</f>
      </c>
      <c r="P35" s="59">
        <f>IF(J35="","",INDEX('名前'!$W$4:$W$59,MATCH(J35,'名前'!$V$4:$V$59,0)))</f>
      </c>
      <c r="Q35" s="59">
        <f>IF(L35="","",INDEX('名前'!$W$4:$W$59,MATCH(L35,'名前'!$V$4:$V$59,0)))</f>
      </c>
    </row>
    <row r="36" spans="1:17" ht="17.25" customHeight="1">
      <c r="A36" s="43">
        <v>17</v>
      </c>
      <c r="B36" s="104"/>
      <c r="C36" s="105"/>
      <c r="D36" s="106"/>
      <c r="E36" s="107"/>
      <c r="F36" s="101"/>
      <c r="G36" s="102"/>
      <c r="H36" s="97"/>
      <c r="I36" s="103"/>
      <c r="J36" s="97"/>
      <c r="K36" s="103"/>
      <c r="L36" s="97"/>
      <c r="M36" s="103"/>
      <c r="N36" s="66">
        <f t="shared" si="0"/>
      </c>
      <c r="O36" s="59">
        <f>IF(H36="","",INDEX('名前'!$W$4:$W$59,MATCH(H36,'名前'!$V$4:$V$59,0)))</f>
      </c>
      <c r="P36" s="59">
        <f>IF(J36="","",INDEX('名前'!$W$4:$W$59,MATCH(J36,'名前'!$V$4:$V$59,0)))</f>
      </c>
      <c r="Q36" s="59">
        <f>IF(L36="","",INDEX('名前'!$W$4:$W$59,MATCH(L36,'名前'!$V$4:$V$59,0)))</f>
      </c>
    </row>
    <row r="37" spans="1:17" ht="17.25" customHeight="1">
      <c r="A37" s="43">
        <v>18</v>
      </c>
      <c r="B37" s="104"/>
      <c r="C37" s="105"/>
      <c r="D37" s="106"/>
      <c r="E37" s="107"/>
      <c r="F37" s="101"/>
      <c r="G37" s="102"/>
      <c r="H37" s="97"/>
      <c r="I37" s="103"/>
      <c r="J37" s="97"/>
      <c r="K37" s="103"/>
      <c r="L37" s="97"/>
      <c r="M37" s="103"/>
      <c r="N37" s="66">
        <f t="shared" si="0"/>
      </c>
      <c r="O37" s="59">
        <f>IF(H37="","",INDEX('名前'!$W$4:$W$59,MATCH(H37,'名前'!$V$4:$V$59,0)))</f>
      </c>
      <c r="P37" s="59">
        <f>IF(J37="","",INDEX('名前'!$W$4:$W$59,MATCH(J37,'名前'!$V$4:$V$59,0)))</f>
      </c>
      <c r="Q37" s="59">
        <f>IF(L37="","",INDEX('名前'!$W$4:$W$59,MATCH(L37,'名前'!$V$4:$V$59,0)))</f>
      </c>
    </row>
    <row r="38" spans="1:17" ht="17.25" customHeight="1">
      <c r="A38" s="43">
        <v>19</v>
      </c>
      <c r="B38" s="104"/>
      <c r="C38" s="105"/>
      <c r="D38" s="106"/>
      <c r="E38" s="107"/>
      <c r="F38" s="101"/>
      <c r="G38" s="102"/>
      <c r="H38" s="97"/>
      <c r="I38" s="103"/>
      <c r="J38" s="97"/>
      <c r="K38" s="103"/>
      <c r="L38" s="97"/>
      <c r="M38" s="103"/>
      <c r="N38" s="66">
        <f t="shared" si="0"/>
      </c>
      <c r="O38" s="59">
        <f>IF(H38="","",INDEX('名前'!$W$4:$W$59,MATCH(H38,'名前'!$V$4:$V$59,0)))</f>
      </c>
      <c r="P38" s="59">
        <f>IF(J38="","",INDEX('名前'!$W$4:$W$59,MATCH(J38,'名前'!$V$4:$V$59,0)))</f>
      </c>
      <c r="Q38" s="59">
        <f>IF(L38="","",INDEX('名前'!$W$4:$W$59,MATCH(L38,'名前'!$V$4:$V$59,0)))</f>
      </c>
    </row>
    <row r="39" spans="1:17" ht="17.25" customHeight="1">
      <c r="A39" s="43">
        <v>20</v>
      </c>
      <c r="B39" s="104"/>
      <c r="C39" s="105"/>
      <c r="D39" s="106"/>
      <c r="E39" s="107"/>
      <c r="F39" s="101"/>
      <c r="G39" s="102"/>
      <c r="H39" s="97"/>
      <c r="I39" s="103"/>
      <c r="J39" s="97"/>
      <c r="K39" s="103"/>
      <c r="L39" s="97"/>
      <c r="M39" s="103"/>
      <c r="N39" s="66">
        <f t="shared" si="0"/>
      </c>
      <c r="O39" s="59">
        <f>IF(H39="","",INDEX('名前'!$W$4:$W$59,MATCH(H39,'名前'!$V$4:$V$59,0)))</f>
      </c>
      <c r="P39" s="59">
        <f>IF(J39="","",INDEX('名前'!$W$4:$W$59,MATCH(J39,'名前'!$V$4:$V$59,0)))</f>
      </c>
      <c r="Q39" s="59">
        <f>IF(L39="","",INDEX('名前'!$W$4:$W$59,MATCH(L39,'名前'!$V$4:$V$59,0)))</f>
      </c>
    </row>
    <row r="40" spans="1:17" ht="17.25" customHeight="1">
      <c r="A40" s="43">
        <v>21</v>
      </c>
      <c r="B40" s="104"/>
      <c r="C40" s="105"/>
      <c r="D40" s="106"/>
      <c r="E40" s="107"/>
      <c r="F40" s="101"/>
      <c r="G40" s="102"/>
      <c r="H40" s="97"/>
      <c r="I40" s="103"/>
      <c r="J40" s="97"/>
      <c r="K40" s="103"/>
      <c r="L40" s="97"/>
      <c r="M40" s="103"/>
      <c r="N40" s="66">
        <f t="shared" si="0"/>
      </c>
      <c r="O40" s="59">
        <f>IF(H40="","",INDEX('名前'!$W$4:$W$59,MATCH(H40,'名前'!$V$4:$V$59,0)))</f>
      </c>
      <c r="P40" s="59">
        <f>IF(J40="","",INDEX('名前'!$W$4:$W$59,MATCH(J40,'名前'!$V$4:$V$59,0)))</f>
      </c>
      <c r="Q40" s="59">
        <f>IF(L40="","",INDEX('名前'!$W$4:$W$59,MATCH(L40,'名前'!$V$4:$V$59,0)))</f>
      </c>
    </row>
    <row r="41" spans="1:17" ht="17.25" customHeight="1">
      <c r="A41" s="43">
        <v>22</v>
      </c>
      <c r="B41" s="104"/>
      <c r="C41" s="105"/>
      <c r="D41" s="106"/>
      <c r="E41" s="107"/>
      <c r="F41" s="101"/>
      <c r="G41" s="102"/>
      <c r="H41" s="97"/>
      <c r="I41" s="103"/>
      <c r="J41" s="97"/>
      <c r="K41" s="103"/>
      <c r="L41" s="97"/>
      <c r="M41" s="103"/>
      <c r="N41" s="66">
        <f t="shared" si="0"/>
      </c>
      <c r="O41" s="59">
        <f>IF(H41="","",INDEX('名前'!$W$4:$W$59,MATCH(H41,'名前'!$V$4:$V$59,0)))</f>
      </c>
      <c r="P41" s="59">
        <f>IF(J41="","",INDEX('名前'!$W$4:$W$59,MATCH(J41,'名前'!$V$4:$V$59,0)))</f>
      </c>
      <c r="Q41" s="59">
        <f>IF(L41="","",INDEX('名前'!$W$4:$W$59,MATCH(L41,'名前'!$V$4:$V$59,0)))</f>
      </c>
    </row>
    <row r="42" spans="1:17" ht="17.25" customHeight="1">
      <c r="A42" s="43">
        <v>23</v>
      </c>
      <c r="B42" s="104"/>
      <c r="C42" s="105"/>
      <c r="D42" s="106"/>
      <c r="E42" s="107"/>
      <c r="F42" s="101"/>
      <c r="G42" s="102"/>
      <c r="H42" s="97"/>
      <c r="I42" s="103"/>
      <c r="J42" s="97"/>
      <c r="K42" s="103"/>
      <c r="L42" s="97"/>
      <c r="M42" s="103"/>
      <c r="N42" s="66">
        <f t="shared" si="0"/>
      </c>
      <c r="O42" s="59">
        <f>IF(H42="","",INDEX('名前'!$W$4:$W$59,MATCH(H42,'名前'!$V$4:$V$59,0)))</f>
      </c>
      <c r="P42" s="59">
        <f>IF(J42="","",INDEX('名前'!$W$4:$W$59,MATCH(J42,'名前'!$V$4:$V$59,0)))</f>
      </c>
      <c r="Q42" s="59">
        <f>IF(L42="","",INDEX('名前'!$W$4:$W$59,MATCH(L42,'名前'!$V$4:$V$59,0)))</f>
      </c>
    </row>
    <row r="43" spans="1:17" ht="17.25" customHeight="1">
      <c r="A43" s="43">
        <v>24</v>
      </c>
      <c r="B43" s="104"/>
      <c r="C43" s="105"/>
      <c r="D43" s="106"/>
      <c r="E43" s="107"/>
      <c r="F43" s="101"/>
      <c r="G43" s="102"/>
      <c r="H43" s="97"/>
      <c r="I43" s="103"/>
      <c r="J43" s="97"/>
      <c r="K43" s="103"/>
      <c r="L43" s="97"/>
      <c r="M43" s="103"/>
      <c r="N43" s="66">
        <f t="shared" si="0"/>
      </c>
      <c r="O43" s="59">
        <f>IF(H43="","",INDEX('名前'!$W$4:$W$59,MATCH(H43,'名前'!$V$4:$V$59,0)))</f>
      </c>
      <c r="P43" s="59">
        <f>IF(J43="","",INDEX('名前'!$W$4:$W$59,MATCH(J43,'名前'!$V$4:$V$59,0)))</f>
      </c>
      <c r="Q43" s="59">
        <f>IF(L43="","",INDEX('名前'!$W$4:$W$59,MATCH(L43,'名前'!$V$4:$V$59,0)))</f>
      </c>
    </row>
    <row r="44" spans="1:17" ht="17.25" customHeight="1">
      <c r="A44" s="43">
        <v>25</v>
      </c>
      <c r="B44" s="104"/>
      <c r="C44" s="105"/>
      <c r="D44" s="106"/>
      <c r="E44" s="107"/>
      <c r="F44" s="101"/>
      <c r="G44" s="102"/>
      <c r="H44" s="97"/>
      <c r="I44" s="103"/>
      <c r="J44" s="97"/>
      <c r="K44" s="103"/>
      <c r="L44" s="97"/>
      <c r="M44" s="103"/>
      <c r="N44" s="66">
        <f t="shared" si="0"/>
      </c>
      <c r="O44" s="59">
        <f>IF(H44="","",INDEX('名前'!$W$4:$W$59,MATCH(H44,'名前'!$V$4:$V$59,0)))</f>
      </c>
      <c r="P44" s="59">
        <f>IF(J44="","",INDEX('名前'!$W$4:$W$59,MATCH(J44,'名前'!$V$4:$V$59,0)))</f>
      </c>
      <c r="Q44" s="59">
        <f>IF(L44="","",INDEX('名前'!$W$4:$W$59,MATCH(L44,'名前'!$V$4:$V$59,0)))</f>
      </c>
    </row>
    <row r="45" spans="1:17" ht="17.25" customHeight="1">
      <c r="A45" s="43">
        <v>26</v>
      </c>
      <c r="B45" s="104"/>
      <c r="C45" s="105"/>
      <c r="D45" s="106"/>
      <c r="E45" s="107"/>
      <c r="F45" s="101"/>
      <c r="G45" s="102"/>
      <c r="H45" s="97"/>
      <c r="I45" s="103"/>
      <c r="J45" s="97"/>
      <c r="K45" s="103"/>
      <c r="L45" s="97"/>
      <c r="M45" s="103"/>
      <c r="N45" s="66">
        <f t="shared" si="0"/>
      </c>
      <c r="O45" s="59">
        <f>IF(H45="","",INDEX('名前'!$W$4:$W$59,MATCH(H45,'名前'!$V$4:$V$59,0)))</f>
      </c>
      <c r="P45" s="59">
        <f>IF(J45="","",INDEX('名前'!$W$4:$W$59,MATCH(J45,'名前'!$V$4:$V$59,0)))</f>
      </c>
      <c r="Q45" s="59">
        <f>IF(L45="","",INDEX('名前'!$W$4:$W$59,MATCH(L45,'名前'!$V$4:$V$59,0)))</f>
      </c>
    </row>
    <row r="46" spans="1:17" ht="17.25" customHeight="1">
      <c r="A46" s="43">
        <v>27</v>
      </c>
      <c r="B46" s="104"/>
      <c r="C46" s="105"/>
      <c r="D46" s="106"/>
      <c r="E46" s="107"/>
      <c r="F46" s="101"/>
      <c r="G46" s="102"/>
      <c r="H46" s="97"/>
      <c r="I46" s="103"/>
      <c r="J46" s="97"/>
      <c r="K46" s="103"/>
      <c r="L46" s="97"/>
      <c r="M46" s="103"/>
      <c r="N46" s="66">
        <f t="shared" si="0"/>
      </c>
      <c r="O46" s="59">
        <f>IF(H46="","",INDEX('名前'!$W$4:$W$59,MATCH(H46,'名前'!$V$4:$V$59,0)))</f>
      </c>
      <c r="P46" s="59">
        <f>IF(J46="","",INDEX('名前'!$W$4:$W$59,MATCH(J46,'名前'!$V$4:$V$59,0)))</f>
      </c>
      <c r="Q46" s="59">
        <f>IF(L46="","",INDEX('名前'!$W$4:$W$59,MATCH(L46,'名前'!$V$4:$V$59,0)))</f>
      </c>
    </row>
    <row r="47" spans="1:17" ht="17.25" customHeight="1">
      <c r="A47" s="43">
        <v>28</v>
      </c>
      <c r="B47" s="104"/>
      <c r="C47" s="105"/>
      <c r="D47" s="106"/>
      <c r="E47" s="107"/>
      <c r="F47" s="101"/>
      <c r="G47" s="102"/>
      <c r="H47" s="97"/>
      <c r="I47" s="103"/>
      <c r="J47" s="97"/>
      <c r="K47" s="103"/>
      <c r="L47" s="97"/>
      <c r="M47" s="103"/>
      <c r="N47" s="66">
        <f t="shared" si="0"/>
      </c>
      <c r="O47" s="59">
        <f>IF(H47="","",INDEX('名前'!$W$4:$W$59,MATCH(H47,'名前'!$V$4:$V$59,0)))</f>
      </c>
      <c r="P47" s="59">
        <f>IF(J47="","",INDEX('名前'!$W$4:$W$59,MATCH(J47,'名前'!$V$4:$V$59,0)))</f>
      </c>
      <c r="Q47" s="59">
        <f>IF(L47="","",INDEX('名前'!$W$4:$W$59,MATCH(L47,'名前'!$V$4:$V$59,0)))</f>
      </c>
    </row>
    <row r="48" spans="1:17" ht="17.25" customHeight="1">
      <c r="A48" s="43">
        <v>29</v>
      </c>
      <c r="B48" s="104"/>
      <c r="C48" s="105"/>
      <c r="D48" s="106"/>
      <c r="E48" s="107"/>
      <c r="F48" s="101"/>
      <c r="G48" s="102"/>
      <c r="H48" s="97"/>
      <c r="I48" s="103"/>
      <c r="J48" s="97"/>
      <c r="K48" s="103"/>
      <c r="L48" s="97"/>
      <c r="M48" s="103"/>
      <c r="N48" s="66">
        <f t="shared" si="0"/>
      </c>
      <c r="O48" s="59">
        <f>IF(H48="","",INDEX('名前'!$W$4:$W$59,MATCH(H48,'名前'!$V$4:$V$59,0)))</f>
      </c>
      <c r="P48" s="59">
        <f>IF(J48="","",INDEX('名前'!$W$4:$W$59,MATCH(J48,'名前'!$V$4:$V$59,0)))</f>
      </c>
      <c r="Q48" s="59">
        <f>IF(L48="","",INDEX('名前'!$W$4:$W$59,MATCH(L48,'名前'!$V$4:$V$59,0)))</f>
      </c>
    </row>
    <row r="49" spans="1:17" ht="17.25" customHeight="1">
      <c r="A49" s="43">
        <v>30</v>
      </c>
      <c r="B49" s="104"/>
      <c r="C49" s="105"/>
      <c r="D49" s="106"/>
      <c r="E49" s="107"/>
      <c r="F49" s="101"/>
      <c r="G49" s="102"/>
      <c r="H49" s="97"/>
      <c r="I49" s="103"/>
      <c r="J49" s="97"/>
      <c r="K49" s="103"/>
      <c r="L49" s="97"/>
      <c r="M49" s="103"/>
      <c r="N49" s="66">
        <f t="shared" si="0"/>
      </c>
      <c r="O49" s="59">
        <f>IF(H49="","",INDEX('名前'!$W$4:$W$59,MATCH(H49,'名前'!$V$4:$V$59,0)))</f>
      </c>
      <c r="P49" s="59">
        <f>IF(J49="","",INDEX('名前'!$W$4:$W$59,MATCH(J49,'名前'!$V$4:$V$59,0)))</f>
      </c>
      <c r="Q49" s="59">
        <f>IF(L49="","",INDEX('名前'!$W$4:$W$59,MATCH(L49,'名前'!$V$4:$V$59,0)))</f>
      </c>
    </row>
    <row r="50" spans="1:17" ht="17.25" customHeight="1">
      <c r="A50" s="43">
        <v>31</v>
      </c>
      <c r="B50" s="104"/>
      <c r="C50" s="105"/>
      <c r="D50" s="106"/>
      <c r="E50" s="107"/>
      <c r="F50" s="101"/>
      <c r="G50" s="102"/>
      <c r="H50" s="97"/>
      <c r="I50" s="103"/>
      <c r="J50" s="97"/>
      <c r="K50" s="103"/>
      <c r="L50" s="97"/>
      <c r="M50" s="103"/>
      <c r="N50" s="66">
        <f t="shared" si="0"/>
      </c>
      <c r="O50" s="59">
        <f>IF(H50="","",INDEX('名前'!$W$4:$W$59,MATCH(H50,'名前'!$V$4:$V$59,0)))</f>
      </c>
      <c r="P50" s="59">
        <f>IF(J50="","",INDEX('名前'!$W$4:$W$59,MATCH(J50,'名前'!$V$4:$V$59,0)))</f>
      </c>
      <c r="Q50" s="59">
        <f>IF(L50="","",INDEX('名前'!$W$4:$W$59,MATCH(L50,'名前'!$V$4:$V$59,0)))</f>
      </c>
    </row>
    <row r="51" spans="1:17" ht="17.25" customHeight="1">
      <c r="A51" s="43">
        <v>32</v>
      </c>
      <c r="B51" s="104"/>
      <c r="C51" s="105"/>
      <c r="D51" s="106"/>
      <c r="E51" s="107"/>
      <c r="F51" s="101"/>
      <c r="G51" s="102"/>
      <c r="H51" s="97"/>
      <c r="I51" s="103"/>
      <c r="J51" s="97"/>
      <c r="K51" s="103"/>
      <c r="L51" s="97"/>
      <c r="M51" s="103"/>
      <c r="N51" s="66">
        <f t="shared" si="0"/>
      </c>
      <c r="O51" s="59">
        <f>IF(H51="","",INDEX('名前'!$W$4:$W$59,MATCH(H51,'名前'!$V$4:$V$59,0)))</f>
      </c>
      <c r="P51" s="59">
        <f>IF(J51="","",INDEX('名前'!$W$4:$W$59,MATCH(J51,'名前'!$V$4:$V$59,0)))</f>
      </c>
      <c r="Q51" s="59">
        <f>IF(L51="","",INDEX('名前'!$W$4:$W$59,MATCH(L51,'名前'!$V$4:$V$59,0)))</f>
      </c>
    </row>
    <row r="52" spans="1:17" ht="17.25" customHeight="1">
      <c r="A52" s="43">
        <v>33</v>
      </c>
      <c r="B52" s="104"/>
      <c r="C52" s="105"/>
      <c r="D52" s="106"/>
      <c r="E52" s="107"/>
      <c r="F52" s="101"/>
      <c r="G52" s="102"/>
      <c r="H52" s="97"/>
      <c r="I52" s="103"/>
      <c r="J52" s="97"/>
      <c r="K52" s="103"/>
      <c r="L52" s="97"/>
      <c r="M52" s="103"/>
      <c r="N52" s="66">
        <f t="shared" si="0"/>
      </c>
      <c r="O52" s="59">
        <f>IF(H52="","",INDEX('名前'!$W$4:$W$59,MATCH(H52,'名前'!$V$4:$V$59,0)))</f>
      </c>
      <c r="P52" s="59">
        <f>IF(J52="","",INDEX('名前'!$W$4:$W$59,MATCH(J52,'名前'!$V$4:$V$59,0)))</f>
      </c>
      <c r="Q52" s="59">
        <f>IF(L52="","",INDEX('名前'!$W$4:$W$59,MATCH(L52,'名前'!$V$4:$V$59,0)))</f>
      </c>
    </row>
    <row r="53" spans="1:17" ht="17.25" customHeight="1">
      <c r="A53" s="43">
        <v>34</v>
      </c>
      <c r="B53" s="104"/>
      <c r="C53" s="105"/>
      <c r="D53" s="106"/>
      <c r="E53" s="107"/>
      <c r="F53" s="101"/>
      <c r="G53" s="102"/>
      <c r="H53" s="97"/>
      <c r="I53" s="103"/>
      <c r="J53" s="97"/>
      <c r="K53" s="103"/>
      <c r="L53" s="97"/>
      <c r="M53" s="103"/>
      <c r="N53" s="66">
        <f t="shared" si="0"/>
      </c>
      <c r="O53" s="59">
        <f>IF(H53="","",INDEX('名前'!$W$4:$W$59,MATCH(H53,'名前'!$V$4:$V$59,0)))</f>
      </c>
      <c r="P53" s="59">
        <f>IF(J53="","",INDEX('名前'!$W$4:$W$59,MATCH(J53,'名前'!$V$4:$V$59,0)))</f>
      </c>
      <c r="Q53" s="59">
        <f>IF(L53="","",INDEX('名前'!$W$4:$W$59,MATCH(L53,'名前'!$V$4:$V$59,0)))</f>
      </c>
    </row>
    <row r="54" spans="1:17" ht="17.25" customHeight="1">
      <c r="A54" s="43">
        <v>35</v>
      </c>
      <c r="B54" s="104"/>
      <c r="C54" s="105"/>
      <c r="D54" s="106"/>
      <c r="E54" s="107"/>
      <c r="F54" s="101"/>
      <c r="G54" s="102"/>
      <c r="H54" s="97"/>
      <c r="I54" s="103"/>
      <c r="J54" s="97"/>
      <c r="K54" s="103"/>
      <c r="L54" s="97"/>
      <c r="M54" s="103"/>
      <c r="N54" s="66">
        <f t="shared" si="0"/>
      </c>
      <c r="O54" s="59">
        <f>IF(H54="","",INDEX('名前'!$W$4:$W$59,MATCH(H54,'名前'!$V$4:$V$59,0)))</f>
      </c>
      <c r="P54" s="59">
        <f>IF(J54="","",INDEX('名前'!$W$4:$W$59,MATCH(J54,'名前'!$V$4:$V$59,0)))</f>
      </c>
      <c r="Q54" s="59">
        <f>IF(L54="","",INDEX('名前'!$W$4:$W$59,MATCH(L54,'名前'!$V$4:$V$59,0)))</f>
      </c>
    </row>
    <row r="55" spans="1:17" ht="17.25" customHeight="1">
      <c r="A55" s="43">
        <v>36</v>
      </c>
      <c r="B55" s="104"/>
      <c r="C55" s="105"/>
      <c r="D55" s="106"/>
      <c r="E55" s="107"/>
      <c r="F55" s="101"/>
      <c r="G55" s="102"/>
      <c r="H55" s="97"/>
      <c r="I55" s="103"/>
      <c r="J55" s="97"/>
      <c r="K55" s="103"/>
      <c r="L55" s="97"/>
      <c r="M55" s="103"/>
      <c r="N55" s="66">
        <f t="shared" si="0"/>
      </c>
      <c r="O55" s="59">
        <f>IF(H55="","",INDEX('名前'!$W$4:$W$59,MATCH(H55,'名前'!$V$4:$V$59,0)))</f>
      </c>
      <c r="P55" s="59">
        <f>IF(J55="","",INDEX('名前'!$W$4:$W$59,MATCH(J55,'名前'!$V$4:$V$59,0)))</f>
      </c>
      <c r="Q55" s="59">
        <f>IF(L55="","",INDEX('名前'!$W$4:$W$59,MATCH(L55,'名前'!$V$4:$V$59,0)))</f>
      </c>
    </row>
    <row r="56" spans="1:17" ht="17.25" customHeight="1">
      <c r="A56" s="43">
        <v>37</v>
      </c>
      <c r="B56" s="104"/>
      <c r="C56" s="105"/>
      <c r="D56" s="106"/>
      <c r="E56" s="107"/>
      <c r="F56" s="101"/>
      <c r="G56" s="102"/>
      <c r="H56" s="97"/>
      <c r="I56" s="103"/>
      <c r="J56" s="97"/>
      <c r="K56" s="103"/>
      <c r="L56" s="97"/>
      <c r="M56" s="103"/>
      <c r="N56" s="66">
        <f t="shared" si="0"/>
      </c>
      <c r="O56" s="59">
        <f>IF(H56="","",INDEX('名前'!$W$4:$W$59,MATCH(H56,'名前'!$V$4:$V$59,0)))</f>
      </c>
      <c r="P56" s="59">
        <f>IF(J56="","",INDEX('名前'!$W$4:$W$59,MATCH(J56,'名前'!$V$4:$V$59,0)))</f>
      </c>
      <c r="Q56" s="59">
        <f>IF(L56="","",INDEX('名前'!$W$4:$W$59,MATCH(L56,'名前'!$V$4:$V$59,0)))</f>
      </c>
    </row>
    <row r="57" spans="1:17" ht="17.25" customHeight="1">
      <c r="A57" s="43">
        <v>38</v>
      </c>
      <c r="B57" s="104"/>
      <c r="C57" s="105"/>
      <c r="D57" s="106"/>
      <c r="E57" s="107"/>
      <c r="F57" s="101"/>
      <c r="G57" s="102"/>
      <c r="H57" s="97"/>
      <c r="I57" s="103"/>
      <c r="J57" s="97"/>
      <c r="K57" s="103"/>
      <c r="L57" s="97"/>
      <c r="M57" s="103"/>
      <c r="N57" s="66">
        <f t="shared" si="0"/>
      </c>
      <c r="O57" s="59">
        <f>IF(H57="","",INDEX('名前'!$W$4:$W$59,MATCH(H57,'名前'!$V$4:$V$59,0)))</f>
      </c>
      <c r="P57" s="59">
        <f>IF(J57="","",INDEX('名前'!$W$4:$W$59,MATCH(J57,'名前'!$V$4:$V$59,0)))</f>
      </c>
      <c r="Q57" s="59">
        <f>IF(L57="","",INDEX('名前'!$W$4:$W$59,MATCH(L57,'名前'!$V$4:$V$59,0)))</f>
      </c>
    </row>
    <row r="58" spans="1:17" ht="17.25" customHeight="1">
      <c r="A58" s="43">
        <v>39</v>
      </c>
      <c r="B58" s="104"/>
      <c r="C58" s="105"/>
      <c r="D58" s="106"/>
      <c r="E58" s="107"/>
      <c r="F58" s="101"/>
      <c r="G58" s="102"/>
      <c r="H58" s="97"/>
      <c r="I58" s="103"/>
      <c r="J58" s="97"/>
      <c r="K58" s="103"/>
      <c r="L58" s="97"/>
      <c r="M58" s="103"/>
      <c r="N58" s="66">
        <f t="shared" si="0"/>
      </c>
      <c r="O58" s="59">
        <f>IF(H58="","",INDEX('名前'!$W$4:$W$59,MATCH(H58,'名前'!$V$4:$V$59,0)))</f>
      </c>
      <c r="P58" s="59">
        <f>IF(J58="","",INDEX('名前'!$W$4:$W$59,MATCH(J58,'名前'!$V$4:$V$59,0)))</f>
      </c>
      <c r="Q58" s="59">
        <f>IF(L58="","",INDEX('名前'!$W$4:$W$59,MATCH(L58,'名前'!$V$4:$V$59,0)))</f>
      </c>
    </row>
    <row r="59" spans="1:17" ht="17.25" customHeight="1">
      <c r="A59" s="43">
        <v>40</v>
      </c>
      <c r="B59" s="104"/>
      <c r="C59" s="105"/>
      <c r="D59" s="106"/>
      <c r="E59" s="107"/>
      <c r="F59" s="101"/>
      <c r="G59" s="102"/>
      <c r="H59" s="97"/>
      <c r="I59" s="103"/>
      <c r="J59" s="97"/>
      <c r="K59" s="103"/>
      <c r="L59" s="97"/>
      <c r="M59" s="103"/>
      <c r="N59" s="66">
        <f t="shared" si="0"/>
      </c>
      <c r="O59" s="59">
        <f>IF(H59="","",INDEX('名前'!$W$4:$W$59,MATCH(H59,'名前'!$V$4:$V$59,0)))</f>
      </c>
      <c r="P59" s="59">
        <f>IF(J59="","",INDEX('名前'!$W$4:$W$59,MATCH(J59,'名前'!$V$4:$V$59,0)))</f>
      </c>
      <c r="Q59" s="59">
        <f>IF(L59="","",INDEX('名前'!$W$4:$W$59,MATCH(L59,'名前'!$V$4:$V$59,0)))</f>
      </c>
    </row>
    <row r="60" spans="1:17" ht="17.25" customHeight="1">
      <c r="A60" s="43">
        <v>41</v>
      </c>
      <c r="B60" s="104"/>
      <c r="C60" s="105"/>
      <c r="D60" s="106"/>
      <c r="E60" s="107"/>
      <c r="F60" s="101"/>
      <c r="G60" s="102"/>
      <c r="H60" s="97"/>
      <c r="I60" s="103"/>
      <c r="J60" s="97"/>
      <c r="K60" s="103"/>
      <c r="L60" s="97"/>
      <c r="M60" s="103"/>
      <c r="N60" s="66">
        <f t="shared" si="0"/>
      </c>
      <c r="O60" s="59">
        <f>IF(H60="","",INDEX('名前'!$W$4:$W$59,MATCH(H60,'名前'!$V$4:$V$59,0)))</f>
      </c>
      <c r="P60" s="59">
        <f>IF(J60="","",INDEX('名前'!$W$4:$W$59,MATCH(J60,'名前'!$V$4:$V$59,0)))</f>
      </c>
      <c r="Q60" s="59">
        <f>IF(L60="","",INDEX('名前'!$W$4:$W$59,MATCH(L60,'名前'!$V$4:$V$59,0)))</f>
      </c>
    </row>
    <row r="61" spans="1:17" ht="17.25" customHeight="1">
      <c r="A61" s="43">
        <v>42</v>
      </c>
      <c r="B61" s="104"/>
      <c r="C61" s="105"/>
      <c r="D61" s="106"/>
      <c r="E61" s="107"/>
      <c r="F61" s="101"/>
      <c r="G61" s="102"/>
      <c r="H61" s="97"/>
      <c r="I61" s="103"/>
      <c r="J61" s="97"/>
      <c r="K61" s="103"/>
      <c r="L61" s="97"/>
      <c r="M61" s="103"/>
      <c r="N61" s="66">
        <f t="shared" si="0"/>
      </c>
      <c r="O61" s="59">
        <f>IF(H61="","",INDEX('名前'!$W$4:$W$59,MATCH(H61,'名前'!$V$4:$V$59,0)))</f>
      </c>
      <c r="P61" s="59">
        <f>IF(J61="","",INDEX('名前'!$W$4:$W$59,MATCH(J61,'名前'!$V$4:$V$59,0)))</f>
      </c>
      <c r="Q61" s="59">
        <f>IF(L61="","",INDEX('名前'!$W$4:$W$59,MATCH(L61,'名前'!$V$4:$V$59,0)))</f>
      </c>
    </row>
    <row r="62" spans="1:17" ht="17.25" customHeight="1">
      <c r="A62" s="43">
        <v>43</v>
      </c>
      <c r="B62" s="104"/>
      <c r="C62" s="105"/>
      <c r="D62" s="106"/>
      <c r="E62" s="107"/>
      <c r="F62" s="101"/>
      <c r="G62" s="102"/>
      <c r="H62" s="97"/>
      <c r="I62" s="103"/>
      <c r="J62" s="97"/>
      <c r="K62" s="103"/>
      <c r="L62" s="97"/>
      <c r="M62" s="103"/>
      <c r="N62" s="66">
        <f t="shared" si="0"/>
      </c>
      <c r="O62" s="59">
        <f>IF(H62="","",INDEX('名前'!$W$4:$W$59,MATCH(H62,'名前'!$V$4:$V$59,0)))</f>
      </c>
      <c r="P62" s="59">
        <f>IF(J62="","",INDEX('名前'!$W$4:$W$59,MATCH(J62,'名前'!$V$4:$V$59,0)))</f>
      </c>
      <c r="Q62" s="59">
        <f>IF(L62="","",INDEX('名前'!$W$4:$W$59,MATCH(L62,'名前'!$V$4:$V$59,0)))</f>
      </c>
    </row>
    <row r="63" spans="1:17" ht="17.25" customHeight="1">
      <c r="A63" s="43">
        <v>44</v>
      </c>
      <c r="B63" s="104"/>
      <c r="C63" s="105"/>
      <c r="D63" s="106"/>
      <c r="E63" s="107"/>
      <c r="F63" s="101"/>
      <c r="G63" s="102"/>
      <c r="H63" s="97"/>
      <c r="I63" s="103"/>
      <c r="J63" s="97"/>
      <c r="K63" s="103"/>
      <c r="L63" s="97"/>
      <c r="M63" s="103"/>
      <c r="N63" s="66">
        <f t="shared" si="0"/>
      </c>
      <c r="O63" s="59">
        <f>IF(H63="","",INDEX('名前'!$W$4:$W$59,MATCH(H63,'名前'!$V$4:$V$59,0)))</f>
      </c>
      <c r="P63" s="59">
        <f>IF(J63="","",INDEX('名前'!$W$4:$W$59,MATCH(J63,'名前'!$V$4:$V$59,0)))</f>
      </c>
      <c r="Q63" s="59">
        <f>IF(L63="","",INDEX('名前'!$W$4:$W$59,MATCH(L63,'名前'!$V$4:$V$59,0)))</f>
      </c>
    </row>
    <row r="64" spans="1:17" ht="17.25" customHeight="1">
      <c r="A64" s="43">
        <v>45</v>
      </c>
      <c r="B64" s="104"/>
      <c r="C64" s="105"/>
      <c r="D64" s="106"/>
      <c r="E64" s="107"/>
      <c r="F64" s="101"/>
      <c r="G64" s="102"/>
      <c r="H64" s="97"/>
      <c r="I64" s="103"/>
      <c r="J64" s="97"/>
      <c r="K64" s="103"/>
      <c r="L64" s="97"/>
      <c r="M64" s="103"/>
      <c r="N64" s="66">
        <f t="shared" si="0"/>
      </c>
      <c r="O64" s="59">
        <f>IF(H64="","",INDEX('名前'!$W$4:$W$59,MATCH(H64,'名前'!$V$4:$V$59,0)))</f>
      </c>
      <c r="P64" s="59">
        <f>IF(J64="","",INDEX('名前'!$W$4:$W$59,MATCH(J64,'名前'!$V$4:$V$59,0)))</f>
      </c>
      <c r="Q64" s="59">
        <f>IF(L64="","",INDEX('名前'!$W$4:$W$59,MATCH(L64,'名前'!$V$4:$V$59,0)))</f>
      </c>
    </row>
    <row r="65" spans="1:17" ht="17.25" customHeight="1">
      <c r="A65" s="43">
        <v>46</v>
      </c>
      <c r="B65" s="104"/>
      <c r="C65" s="105"/>
      <c r="D65" s="106"/>
      <c r="E65" s="107"/>
      <c r="F65" s="101"/>
      <c r="G65" s="102"/>
      <c r="H65" s="97"/>
      <c r="I65" s="103"/>
      <c r="J65" s="97"/>
      <c r="K65" s="103"/>
      <c r="L65" s="97"/>
      <c r="M65" s="103"/>
      <c r="N65" s="66">
        <f t="shared" si="0"/>
      </c>
      <c r="O65" s="59">
        <f>IF(H65="","",INDEX('名前'!$W$4:$W$59,MATCH(H65,'名前'!$V$4:$V$59,0)))</f>
      </c>
      <c r="P65" s="59">
        <f>IF(J65="","",INDEX('名前'!$W$4:$W$59,MATCH(J65,'名前'!$V$4:$V$59,0)))</f>
      </c>
      <c r="Q65" s="59">
        <f>IF(L65="","",INDEX('名前'!$W$4:$W$59,MATCH(L65,'名前'!$V$4:$V$59,0)))</f>
      </c>
    </row>
    <row r="66" spans="1:17" ht="17.25" customHeight="1">
      <c r="A66" s="43">
        <v>47</v>
      </c>
      <c r="B66" s="104"/>
      <c r="C66" s="105"/>
      <c r="D66" s="106"/>
      <c r="E66" s="107"/>
      <c r="F66" s="101"/>
      <c r="G66" s="102"/>
      <c r="H66" s="97"/>
      <c r="I66" s="103"/>
      <c r="J66" s="97"/>
      <c r="K66" s="103"/>
      <c r="L66" s="97"/>
      <c r="M66" s="103"/>
      <c r="N66" s="66">
        <f t="shared" si="0"/>
      </c>
      <c r="O66" s="59">
        <f>IF(H66="","",INDEX('名前'!$W$4:$W$59,MATCH(H66,'名前'!$V$4:$V$59,0)))</f>
      </c>
      <c r="P66" s="59">
        <f>IF(J66="","",INDEX('名前'!$W$4:$W$59,MATCH(J66,'名前'!$V$4:$V$59,0)))</f>
      </c>
      <c r="Q66" s="59">
        <f>IF(L66="","",INDEX('名前'!$W$4:$W$59,MATCH(L66,'名前'!$V$4:$V$59,0)))</f>
      </c>
    </row>
    <row r="67" spans="1:17" ht="17.25" customHeight="1">
      <c r="A67" s="43">
        <v>48</v>
      </c>
      <c r="B67" s="104"/>
      <c r="C67" s="105"/>
      <c r="D67" s="106"/>
      <c r="E67" s="107"/>
      <c r="F67" s="101"/>
      <c r="G67" s="102"/>
      <c r="H67" s="97"/>
      <c r="I67" s="103"/>
      <c r="J67" s="97"/>
      <c r="K67" s="103"/>
      <c r="L67" s="97"/>
      <c r="M67" s="103"/>
      <c r="N67" s="66">
        <f t="shared" si="0"/>
      </c>
      <c r="O67" s="59">
        <f>IF(H67="","",INDEX('名前'!$W$4:$W$59,MATCH(H67,'名前'!$V$4:$V$59,0)))</f>
      </c>
      <c r="P67" s="59">
        <f>IF(J67="","",INDEX('名前'!$W$4:$W$59,MATCH(J67,'名前'!$V$4:$V$59,0)))</f>
      </c>
      <c r="Q67" s="59">
        <f>IF(L67="","",INDEX('名前'!$W$4:$W$59,MATCH(L67,'名前'!$V$4:$V$59,0)))</f>
      </c>
    </row>
    <row r="68" spans="1:17" ht="17.25" customHeight="1">
      <c r="A68" s="43">
        <v>49</v>
      </c>
      <c r="B68" s="104"/>
      <c r="C68" s="105"/>
      <c r="D68" s="106"/>
      <c r="E68" s="107"/>
      <c r="F68" s="101"/>
      <c r="G68" s="102"/>
      <c r="H68" s="97"/>
      <c r="I68" s="103"/>
      <c r="J68" s="97"/>
      <c r="K68" s="103"/>
      <c r="L68" s="97"/>
      <c r="M68" s="103"/>
      <c r="N68" s="66">
        <f t="shared" si="0"/>
      </c>
      <c r="O68" s="59">
        <f>IF(H68="","",INDEX('名前'!$W$4:$W$59,MATCH(H68,'名前'!$V$4:$V$59,0)))</f>
      </c>
      <c r="P68" s="59">
        <f>IF(J68="","",INDEX('名前'!$W$4:$W$59,MATCH(J68,'名前'!$V$4:$V$59,0)))</f>
      </c>
      <c r="Q68" s="59">
        <f>IF(L68="","",INDEX('名前'!$W$4:$W$59,MATCH(L68,'名前'!$V$4:$V$59,0)))</f>
      </c>
    </row>
    <row r="69" spans="1:17" ht="17.25" customHeight="1">
      <c r="A69" s="43">
        <v>50</v>
      </c>
      <c r="B69" s="104"/>
      <c r="C69" s="105"/>
      <c r="D69" s="106"/>
      <c r="E69" s="107"/>
      <c r="F69" s="101"/>
      <c r="G69" s="102"/>
      <c r="H69" s="97"/>
      <c r="I69" s="103"/>
      <c r="J69" s="97"/>
      <c r="K69" s="103"/>
      <c r="L69" s="97"/>
      <c r="M69" s="103"/>
      <c r="N69" s="66">
        <f t="shared" si="0"/>
      </c>
      <c r="O69" s="59">
        <f>IF(H69="","",INDEX('名前'!$W$4:$W$59,MATCH(H69,'名前'!$V$4:$V$59,0)))</f>
      </c>
      <c r="P69" s="59">
        <f>IF(J69="","",INDEX('名前'!$W$4:$W$59,MATCH(J69,'名前'!$V$4:$V$59,0)))</f>
      </c>
      <c r="Q69" s="59">
        <f>IF(L69="","",INDEX('名前'!$W$4:$W$59,MATCH(L69,'名前'!$V$4:$V$59,0)))</f>
      </c>
    </row>
    <row r="70" spans="1:17" ht="17.25" customHeight="1">
      <c r="A70" s="43">
        <v>51</v>
      </c>
      <c r="B70" s="104"/>
      <c r="C70" s="105"/>
      <c r="D70" s="106"/>
      <c r="E70" s="107"/>
      <c r="F70" s="101"/>
      <c r="G70" s="102"/>
      <c r="H70" s="97"/>
      <c r="I70" s="103"/>
      <c r="J70" s="97"/>
      <c r="K70" s="103"/>
      <c r="L70" s="97"/>
      <c r="M70" s="103"/>
      <c r="N70" s="66">
        <f t="shared" si="0"/>
      </c>
      <c r="O70" s="59">
        <f>IF(H70="","",INDEX('名前'!$W$4:$W$59,MATCH(H70,'名前'!$V$4:$V$59,0)))</f>
      </c>
      <c r="P70" s="59">
        <f>IF(J70="","",INDEX('名前'!$W$4:$W$59,MATCH(J70,'名前'!$V$4:$V$59,0)))</f>
      </c>
      <c r="Q70" s="59">
        <f>IF(L70="","",INDEX('名前'!$W$4:$W$59,MATCH(L70,'名前'!$V$4:$V$59,0)))</f>
      </c>
    </row>
    <row r="71" spans="1:17" ht="17.25" customHeight="1">
      <c r="A71" s="43">
        <v>52</v>
      </c>
      <c r="B71" s="104"/>
      <c r="C71" s="105"/>
      <c r="D71" s="106"/>
      <c r="E71" s="107"/>
      <c r="F71" s="101"/>
      <c r="G71" s="102"/>
      <c r="H71" s="97"/>
      <c r="I71" s="103"/>
      <c r="J71" s="97"/>
      <c r="K71" s="103"/>
      <c r="L71" s="97"/>
      <c r="M71" s="103"/>
      <c r="N71" s="66">
        <f t="shared" si="0"/>
      </c>
      <c r="O71" s="59">
        <f>IF(H71="","",INDEX('名前'!$W$4:$W$59,MATCH(H71,'名前'!$V$4:$V$59,0)))</f>
      </c>
      <c r="P71" s="59">
        <f>IF(J71="","",INDEX('名前'!$W$4:$W$59,MATCH(J71,'名前'!$V$4:$V$59,0)))</f>
      </c>
      <c r="Q71" s="59">
        <f>IF(L71="","",INDEX('名前'!$W$4:$W$59,MATCH(L71,'名前'!$V$4:$V$59,0)))</f>
      </c>
    </row>
    <row r="72" spans="1:17" ht="17.25" customHeight="1">
      <c r="A72" s="43">
        <v>53</v>
      </c>
      <c r="B72" s="104"/>
      <c r="C72" s="105"/>
      <c r="D72" s="106"/>
      <c r="E72" s="107"/>
      <c r="F72" s="101"/>
      <c r="G72" s="102"/>
      <c r="H72" s="97"/>
      <c r="I72" s="103"/>
      <c r="J72" s="97"/>
      <c r="K72" s="103"/>
      <c r="L72" s="97"/>
      <c r="M72" s="103"/>
      <c r="N72" s="66">
        <f t="shared" si="0"/>
      </c>
      <c r="O72" s="59">
        <f>IF(H72="","",INDEX('名前'!$W$4:$W$59,MATCH(H72,'名前'!$V$4:$V$59,0)))</f>
      </c>
      <c r="P72" s="59">
        <f>IF(J72="","",INDEX('名前'!$W$4:$W$59,MATCH(J72,'名前'!$V$4:$V$59,0)))</f>
      </c>
      <c r="Q72" s="59">
        <f>IF(L72="","",INDEX('名前'!$W$4:$W$59,MATCH(L72,'名前'!$V$4:$V$59,0)))</f>
      </c>
    </row>
    <row r="73" spans="1:17" ht="17.25" customHeight="1">
      <c r="A73" s="43">
        <v>54</v>
      </c>
      <c r="B73" s="104"/>
      <c r="C73" s="105"/>
      <c r="D73" s="106"/>
      <c r="E73" s="107"/>
      <c r="F73" s="101"/>
      <c r="G73" s="102"/>
      <c r="H73" s="97"/>
      <c r="I73" s="103"/>
      <c r="J73" s="97"/>
      <c r="K73" s="103"/>
      <c r="L73" s="97"/>
      <c r="M73" s="103"/>
      <c r="N73" s="66">
        <f t="shared" si="0"/>
      </c>
      <c r="O73" s="59">
        <f>IF(H73="","",INDEX('名前'!$W$4:$W$59,MATCH(H73,'名前'!$V$4:$V$59,0)))</f>
      </c>
      <c r="P73" s="59">
        <f>IF(J73="","",INDEX('名前'!$W$4:$W$59,MATCH(J73,'名前'!$V$4:$V$59,0)))</f>
      </c>
      <c r="Q73" s="59">
        <f>IF(L73="","",INDEX('名前'!$W$4:$W$59,MATCH(L73,'名前'!$V$4:$V$59,0)))</f>
      </c>
    </row>
    <row r="74" spans="1:17" ht="17.25" customHeight="1">
      <c r="A74" s="43">
        <v>55</v>
      </c>
      <c r="B74" s="104"/>
      <c r="C74" s="105"/>
      <c r="D74" s="106"/>
      <c r="E74" s="107"/>
      <c r="F74" s="101"/>
      <c r="G74" s="102"/>
      <c r="H74" s="97"/>
      <c r="I74" s="103"/>
      <c r="J74" s="97"/>
      <c r="K74" s="103"/>
      <c r="L74" s="97"/>
      <c r="M74" s="103"/>
      <c r="N74" s="66">
        <f t="shared" si="0"/>
      </c>
      <c r="O74" s="59">
        <f>IF(H74="","",INDEX('名前'!$W$4:$W$59,MATCH(H74,'名前'!$V$4:$V$59,0)))</f>
      </c>
      <c r="P74" s="59">
        <f>IF(J74="","",INDEX('名前'!$W$4:$W$59,MATCH(J74,'名前'!$V$4:$V$59,0)))</f>
      </c>
      <c r="Q74" s="59">
        <f>IF(L74="","",INDEX('名前'!$W$4:$W$59,MATCH(L74,'名前'!$V$4:$V$59,0)))</f>
      </c>
    </row>
    <row r="75" spans="1:17" ht="17.25" customHeight="1">
      <c r="A75" s="43">
        <v>56</v>
      </c>
      <c r="B75" s="104"/>
      <c r="C75" s="105"/>
      <c r="D75" s="106"/>
      <c r="E75" s="107"/>
      <c r="F75" s="101"/>
      <c r="G75" s="102"/>
      <c r="H75" s="97"/>
      <c r="I75" s="103"/>
      <c r="J75" s="97"/>
      <c r="K75" s="103"/>
      <c r="L75" s="97"/>
      <c r="M75" s="103"/>
      <c r="N75" s="66">
        <f t="shared" si="0"/>
      </c>
      <c r="O75" s="59">
        <f>IF(H75="","",INDEX('名前'!$W$4:$W$59,MATCH(H75,'名前'!$V$4:$V$59,0)))</f>
      </c>
      <c r="P75" s="59">
        <f>IF(J75="","",INDEX('名前'!$W$4:$W$59,MATCH(J75,'名前'!$V$4:$V$59,0)))</f>
      </c>
      <c r="Q75" s="59">
        <f>IF(L75="","",INDEX('名前'!$W$4:$W$59,MATCH(L75,'名前'!$V$4:$V$59,0)))</f>
      </c>
    </row>
    <row r="76" spans="1:17" ht="17.25" customHeight="1">
      <c r="A76" s="43">
        <v>57</v>
      </c>
      <c r="B76" s="104"/>
      <c r="C76" s="105"/>
      <c r="D76" s="106"/>
      <c r="E76" s="107"/>
      <c r="F76" s="101"/>
      <c r="G76" s="102"/>
      <c r="H76" s="97"/>
      <c r="I76" s="103"/>
      <c r="J76" s="97"/>
      <c r="K76" s="103"/>
      <c r="L76" s="97"/>
      <c r="M76" s="103"/>
      <c r="N76" s="66">
        <f t="shared" si="0"/>
      </c>
      <c r="O76" s="59">
        <f>IF(H76="","",INDEX('名前'!$W$4:$W$59,MATCH(H76,'名前'!$V$4:$V$59,0)))</f>
      </c>
      <c r="P76" s="59">
        <f>IF(J76="","",INDEX('名前'!$W$4:$W$59,MATCH(J76,'名前'!$V$4:$V$59,0)))</f>
      </c>
      <c r="Q76" s="59">
        <f>IF(L76="","",INDEX('名前'!$W$4:$W$59,MATCH(L76,'名前'!$V$4:$V$59,0)))</f>
      </c>
    </row>
    <row r="77" spans="1:17" ht="17.25" customHeight="1">
      <c r="A77" s="43">
        <v>58</v>
      </c>
      <c r="B77" s="104"/>
      <c r="C77" s="105"/>
      <c r="D77" s="106"/>
      <c r="E77" s="107"/>
      <c r="F77" s="101"/>
      <c r="G77" s="102"/>
      <c r="H77" s="97"/>
      <c r="I77" s="103"/>
      <c r="J77" s="97"/>
      <c r="K77" s="103"/>
      <c r="L77" s="97"/>
      <c r="M77" s="103"/>
      <c r="N77" s="66">
        <f t="shared" si="0"/>
      </c>
      <c r="O77" s="59">
        <f>IF(H77="","",INDEX('名前'!$W$4:$W$59,MATCH(H77,'名前'!$V$4:$V$59,0)))</f>
      </c>
      <c r="P77" s="59">
        <f>IF(J77="","",INDEX('名前'!$W$4:$W$59,MATCH(J77,'名前'!$V$4:$V$59,0)))</f>
      </c>
      <c r="Q77" s="59">
        <f>IF(L77="","",INDEX('名前'!$W$4:$W$59,MATCH(L77,'名前'!$V$4:$V$59,0)))</f>
      </c>
    </row>
    <row r="78" spans="1:17" ht="17.25" customHeight="1">
      <c r="A78" s="43">
        <v>59</v>
      </c>
      <c r="B78" s="104"/>
      <c r="C78" s="105"/>
      <c r="D78" s="106"/>
      <c r="E78" s="107"/>
      <c r="F78" s="101"/>
      <c r="G78" s="102"/>
      <c r="H78" s="97"/>
      <c r="I78" s="103"/>
      <c r="J78" s="97"/>
      <c r="K78" s="103"/>
      <c r="L78" s="97"/>
      <c r="M78" s="103"/>
      <c r="N78" s="66">
        <f t="shared" si="0"/>
      </c>
      <c r="O78" s="59">
        <f>IF(H78="","",INDEX('名前'!$W$4:$W$59,MATCH(H78,'名前'!$V$4:$V$59,0)))</f>
      </c>
      <c r="P78" s="59">
        <f>IF(J78="","",INDEX('名前'!$W$4:$W$59,MATCH(J78,'名前'!$V$4:$V$59,0)))</f>
      </c>
      <c r="Q78" s="59">
        <f>IF(L78="","",INDEX('名前'!$W$4:$W$59,MATCH(L78,'名前'!$V$4:$V$59,0)))</f>
      </c>
    </row>
    <row r="79" spans="1:17" ht="17.25" customHeight="1">
      <c r="A79" s="43">
        <v>60</v>
      </c>
      <c r="B79" s="104"/>
      <c r="C79" s="105"/>
      <c r="D79" s="106"/>
      <c r="E79" s="107"/>
      <c r="F79" s="101"/>
      <c r="G79" s="102"/>
      <c r="H79" s="97"/>
      <c r="I79" s="103"/>
      <c r="J79" s="97"/>
      <c r="K79" s="103"/>
      <c r="L79" s="97"/>
      <c r="M79" s="103"/>
      <c r="N79" s="66">
        <f t="shared" si="0"/>
      </c>
      <c r="O79" s="59">
        <f>IF(H79="","",INDEX('名前'!$W$4:$W$59,MATCH(H79,'名前'!$V$4:$V$59,0)))</f>
      </c>
      <c r="P79" s="59">
        <f>IF(J79="","",INDEX('名前'!$W$4:$W$59,MATCH(J79,'名前'!$V$4:$V$59,0)))</f>
      </c>
      <c r="Q79" s="59">
        <f>IF(L79="","",INDEX('名前'!$W$4:$W$59,MATCH(L79,'名前'!$V$4:$V$59,0)))</f>
      </c>
    </row>
    <row r="80" spans="1:17" ht="17.25" customHeight="1">
      <c r="A80" s="43">
        <v>61</v>
      </c>
      <c r="B80" s="104"/>
      <c r="C80" s="105"/>
      <c r="D80" s="106"/>
      <c r="E80" s="107"/>
      <c r="F80" s="101"/>
      <c r="G80" s="102"/>
      <c r="H80" s="97"/>
      <c r="I80" s="103"/>
      <c r="J80" s="97"/>
      <c r="K80" s="103"/>
      <c r="L80" s="97"/>
      <c r="M80" s="103"/>
      <c r="N80" s="66">
        <f t="shared" si="0"/>
      </c>
      <c r="O80" s="59">
        <f>IF(H80="","",INDEX('名前'!$W$4:$W$59,MATCH(H80,'名前'!$V$4:$V$59,0)))</f>
      </c>
      <c r="P80" s="59">
        <f>IF(J80="","",INDEX('名前'!$W$4:$W$59,MATCH(J80,'名前'!$V$4:$V$59,0)))</f>
      </c>
      <c r="Q80" s="59">
        <f>IF(L80="","",INDEX('名前'!$W$4:$W$59,MATCH(L80,'名前'!$V$4:$V$59,0)))</f>
      </c>
    </row>
    <row r="81" spans="1:17" ht="17.25" customHeight="1">
      <c r="A81" s="43">
        <v>62</v>
      </c>
      <c r="B81" s="104"/>
      <c r="C81" s="105"/>
      <c r="D81" s="106"/>
      <c r="E81" s="107"/>
      <c r="F81" s="101"/>
      <c r="G81" s="102"/>
      <c r="H81" s="97"/>
      <c r="I81" s="103"/>
      <c r="J81" s="97"/>
      <c r="K81" s="103"/>
      <c r="L81" s="97"/>
      <c r="M81" s="103"/>
      <c r="N81" s="66">
        <f t="shared" si="0"/>
      </c>
      <c r="O81" s="59">
        <f>IF(H81="","",INDEX('名前'!$W$4:$W$59,MATCH(H81,'名前'!$V$4:$V$59,0)))</f>
      </c>
      <c r="P81" s="59">
        <f>IF(J81="","",INDEX('名前'!$W$4:$W$59,MATCH(J81,'名前'!$V$4:$V$59,0)))</f>
      </c>
      <c r="Q81" s="59">
        <f>IF(L81="","",INDEX('名前'!$W$4:$W$59,MATCH(L81,'名前'!$V$4:$V$59,0)))</f>
      </c>
    </row>
    <row r="82" spans="1:17" ht="17.25" customHeight="1">
      <c r="A82" s="43">
        <v>63</v>
      </c>
      <c r="B82" s="104"/>
      <c r="C82" s="105"/>
      <c r="D82" s="106"/>
      <c r="E82" s="107"/>
      <c r="F82" s="101"/>
      <c r="G82" s="102"/>
      <c r="H82" s="97"/>
      <c r="I82" s="103"/>
      <c r="J82" s="97"/>
      <c r="K82" s="103"/>
      <c r="L82" s="97"/>
      <c r="M82" s="103"/>
      <c r="N82" s="66">
        <f t="shared" si="0"/>
      </c>
      <c r="O82" s="59">
        <f>IF(H82="","",INDEX('名前'!$W$4:$W$59,MATCH(H82,'名前'!$V$4:$V$59,0)))</f>
      </c>
      <c r="P82" s="59">
        <f>IF(J82="","",INDEX('名前'!$W$4:$W$59,MATCH(J82,'名前'!$V$4:$V$59,0)))</f>
      </c>
      <c r="Q82" s="59">
        <f>IF(L82="","",INDEX('名前'!$W$4:$W$59,MATCH(L82,'名前'!$V$4:$V$59,0)))</f>
      </c>
    </row>
    <row r="83" spans="1:17" ht="17.25" customHeight="1">
      <c r="A83" s="43">
        <v>64</v>
      </c>
      <c r="B83" s="104"/>
      <c r="C83" s="105"/>
      <c r="D83" s="106"/>
      <c r="E83" s="107"/>
      <c r="F83" s="101"/>
      <c r="G83" s="102"/>
      <c r="H83" s="97"/>
      <c r="I83" s="103"/>
      <c r="J83" s="97"/>
      <c r="K83" s="103"/>
      <c r="L83" s="97"/>
      <c r="M83" s="103"/>
      <c r="N83" s="66">
        <f t="shared" si="0"/>
      </c>
      <c r="O83" s="59">
        <f>IF(H83="","",INDEX('名前'!$W$4:$W$59,MATCH(H83,'名前'!$V$4:$V$59,0)))</f>
      </c>
      <c r="P83" s="59">
        <f>IF(J83="","",INDEX('名前'!$W$4:$W$59,MATCH(J83,'名前'!$V$4:$V$59,0)))</f>
      </c>
      <c r="Q83" s="59">
        <f>IF(L83="","",INDEX('名前'!$W$4:$W$59,MATCH(L83,'名前'!$V$4:$V$59,0)))</f>
      </c>
    </row>
    <row r="84" spans="1:17" ht="17.25" customHeight="1">
      <c r="A84" s="43">
        <v>65</v>
      </c>
      <c r="B84" s="104"/>
      <c r="C84" s="105"/>
      <c r="D84" s="106"/>
      <c r="E84" s="107"/>
      <c r="F84" s="101"/>
      <c r="G84" s="102"/>
      <c r="H84" s="97"/>
      <c r="I84" s="103"/>
      <c r="J84" s="97"/>
      <c r="K84" s="103"/>
      <c r="L84" s="97"/>
      <c r="M84" s="103"/>
      <c r="N84" s="66">
        <f t="shared" si="0"/>
      </c>
      <c r="O84" s="59">
        <f>IF(H84="","",INDEX('名前'!$W$4:$W$59,MATCH(H84,'名前'!$V$4:$V$59,0)))</f>
      </c>
      <c r="P84" s="59">
        <f>IF(J84="","",INDEX('名前'!$W$4:$W$59,MATCH(J84,'名前'!$V$4:$V$59,0)))</f>
      </c>
      <c r="Q84" s="59">
        <f>IF(L84="","",INDEX('名前'!$W$4:$W$59,MATCH(L84,'名前'!$V$4:$V$59,0)))</f>
      </c>
    </row>
    <row r="85" spans="1:17" ht="17.25" customHeight="1">
      <c r="A85" s="43">
        <v>66</v>
      </c>
      <c r="B85" s="104"/>
      <c r="C85" s="105"/>
      <c r="D85" s="106"/>
      <c r="E85" s="107"/>
      <c r="F85" s="101"/>
      <c r="G85" s="102"/>
      <c r="H85" s="97"/>
      <c r="I85" s="103"/>
      <c r="J85" s="97"/>
      <c r="K85" s="103"/>
      <c r="L85" s="97"/>
      <c r="M85" s="103"/>
      <c r="N85" s="66">
        <f aca="true" t="shared" si="1" ref="N85:N99">IF(F85="","",$K$11&amp;F85)</f>
      </c>
      <c r="O85" s="59">
        <f>IF(H85="","",INDEX('名前'!$W$4:$W$59,MATCH(H85,'名前'!$V$4:$V$59,0)))</f>
      </c>
      <c r="P85" s="59">
        <f>IF(J85="","",INDEX('名前'!$W$4:$W$59,MATCH(J85,'名前'!$V$4:$V$59,0)))</f>
      </c>
      <c r="Q85" s="59">
        <f>IF(L85="","",INDEX('名前'!$W$4:$W$59,MATCH(L85,'名前'!$V$4:$V$59,0)))</f>
      </c>
    </row>
    <row r="86" spans="1:17" ht="17.25" customHeight="1">
      <c r="A86" s="43">
        <v>67</v>
      </c>
      <c r="B86" s="104"/>
      <c r="C86" s="105"/>
      <c r="D86" s="106"/>
      <c r="E86" s="107"/>
      <c r="F86" s="101"/>
      <c r="G86" s="102"/>
      <c r="H86" s="97"/>
      <c r="I86" s="103"/>
      <c r="J86" s="97"/>
      <c r="K86" s="103"/>
      <c r="L86" s="97"/>
      <c r="M86" s="103"/>
      <c r="N86" s="66">
        <f t="shared" si="1"/>
      </c>
      <c r="O86" s="59">
        <f>IF(H86="","",INDEX('名前'!$W$4:$W$59,MATCH(H86,'名前'!$V$4:$V$59,0)))</f>
      </c>
      <c r="P86" s="59">
        <f>IF(J86="","",INDEX('名前'!$W$4:$W$59,MATCH(J86,'名前'!$V$4:$V$59,0)))</f>
      </c>
      <c r="Q86" s="59">
        <f>IF(L86="","",INDEX('名前'!$W$4:$W$59,MATCH(L86,'名前'!$V$4:$V$59,0)))</f>
      </c>
    </row>
    <row r="87" spans="1:17" ht="17.25" customHeight="1">
      <c r="A87" s="43">
        <v>68</v>
      </c>
      <c r="B87" s="104"/>
      <c r="C87" s="105"/>
      <c r="D87" s="106"/>
      <c r="E87" s="107"/>
      <c r="F87" s="101"/>
      <c r="G87" s="102"/>
      <c r="H87" s="97"/>
      <c r="I87" s="103"/>
      <c r="J87" s="97"/>
      <c r="K87" s="103"/>
      <c r="L87" s="97"/>
      <c r="M87" s="103"/>
      <c r="N87" s="66">
        <f t="shared" si="1"/>
      </c>
      <c r="O87" s="59">
        <f>IF(H87="","",INDEX('名前'!$W$4:$W$59,MATCH(H87,'名前'!$V$4:$V$59,0)))</f>
      </c>
      <c r="P87" s="59">
        <f>IF(J87="","",INDEX('名前'!$W$4:$W$59,MATCH(J87,'名前'!$V$4:$V$59,0)))</f>
      </c>
      <c r="Q87" s="59">
        <f>IF(L87="","",INDEX('名前'!$W$4:$W$59,MATCH(L87,'名前'!$V$4:$V$59,0)))</f>
      </c>
    </row>
    <row r="88" spans="1:17" ht="17.25" customHeight="1">
      <c r="A88" s="43">
        <v>69</v>
      </c>
      <c r="B88" s="104"/>
      <c r="C88" s="105"/>
      <c r="D88" s="106"/>
      <c r="E88" s="107"/>
      <c r="F88" s="101"/>
      <c r="G88" s="102"/>
      <c r="H88" s="97"/>
      <c r="I88" s="103"/>
      <c r="J88" s="97"/>
      <c r="K88" s="103"/>
      <c r="L88" s="97"/>
      <c r="M88" s="103"/>
      <c r="N88" s="66">
        <f t="shared" si="1"/>
      </c>
      <c r="O88" s="59">
        <f>IF(H88="","",INDEX('名前'!$W$4:$W$59,MATCH(H88,'名前'!$V$4:$V$59,0)))</f>
      </c>
      <c r="P88" s="59">
        <f>IF(J88="","",INDEX('名前'!$W$4:$W$59,MATCH(J88,'名前'!$V$4:$V$59,0)))</f>
      </c>
      <c r="Q88" s="59">
        <f>IF(L88="","",INDEX('名前'!$W$4:$W$59,MATCH(L88,'名前'!$V$4:$V$59,0)))</f>
      </c>
    </row>
    <row r="89" spans="1:17" ht="17.25" customHeight="1">
      <c r="A89" s="43">
        <v>70</v>
      </c>
      <c r="B89" s="104"/>
      <c r="C89" s="105"/>
      <c r="D89" s="106"/>
      <c r="E89" s="107"/>
      <c r="F89" s="101"/>
      <c r="G89" s="102"/>
      <c r="H89" s="97"/>
      <c r="I89" s="103"/>
      <c r="J89" s="97"/>
      <c r="K89" s="103"/>
      <c r="L89" s="97"/>
      <c r="M89" s="103"/>
      <c r="N89" s="66">
        <f t="shared" si="1"/>
      </c>
      <c r="O89" s="59">
        <f>IF(H89="","",INDEX('名前'!$W$4:$W$59,MATCH(H89,'名前'!$V$4:$V$59,0)))</f>
      </c>
      <c r="P89" s="59">
        <f>IF(J89="","",INDEX('名前'!$W$4:$W$59,MATCH(J89,'名前'!$V$4:$V$59,0)))</f>
      </c>
      <c r="Q89" s="59">
        <f>IF(L89="","",INDEX('名前'!$W$4:$W$59,MATCH(L89,'名前'!$V$4:$V$59,0)))</f>
      </c>
    </row>
    <row r="90" spans="1:17" ht="17.25" customHeight="1">
      <c r="A90" s="43">
        <v>71</v>
      </c>
      <c r="B90" s="104"/>
      <c r="C90" s="105"/>
      <c r="D90" s="106"/>
      <c r="E90" s="107"/>
      <c r="F90" s="101"/>
      <c r="G90" s="102"/>
      <c r="H90" s="97"/>
      <c r="I90" s="103"/>
      <c r="J90" s="97"/>
      <c r="K90" s="103"/>
      <c r="L90" s="97"/>
      <c r="M90" s="103"/>
      <c r="N90" s="66">
        <f t="shared" si="1"/>
      </c>
      <c r="O90" s="59">
        <f>IF(H90="","",INDEX('名前'!$W$4:$W$59,MATCH(H90,'名前'!$V$4:$V$59,0)))</f>
      </c>
      <c r="P90" s="59">
        <f>IF(J90="","",INDEX('名前'!$W$4:$W$59,MATCH(J90,'名前'!$V$4:$V$59,0)))</f>
      </c>
      <c r="Q90" s="59">
        <f>IF(L90="","",INDEX('名前'!$W$4:$W$59,MATCH(L90,'名前'!$V$4:$V$59,0)))</f>
      </c>
    </row>
    <row r="91" spans="1:17" ht="17.25" customHeight="1">
      <c r="A91" s="43">
        <v>72</v>
      </c>
      <c r="B91" s="104"/>
      <c r="C91" s="105"/>
      <c r="D91" s="106"/>
      <c r="E91" s="107"/>
      <c r="F91" s="101"/>
      <c r="G91" s="102"/>
      <c r="H91" s="97"/>
      <c r="I91" s="103"/>
      <c r="J91" s="97"/>
      <c r="K91" s="103"/>
      <c r="L91" s="97"/>
      <c r="M91" s="103"/>
      <c r="N91" s="66">
        <f t="shared" si="1"/>
      </c>
      <c r="O91" s="59">
        <f>IF(H91="","",INDEX('名前'!$W$4:$W$59,MATCH(H91,'名前'!$V$4:$V$59,0)))</f>
      </c>
      <c r="P91" s="59">
        <f>IF(J91="","",INDEX('名前'!$W$4:$W$59,MATCH(J91,'名前'!$V$4:$V$59,0)))</f>
      </c>
      <c r="Q91" s="59">
        <f>IF(L91="","",INDEX('名前'!$W$4:$W$59,MATCH(L91,'名前'!$V$4:$V$59,0)))</f>
      </c>
    </row>
    <row r="92" spans="1:17" ht="17.25" customHeight="1">
      <c r="A92" s="43">
        <v>73</v>
      </c>
      <c r="B92" s="104"/>
      <c r="C92" s="105"/>
      <c r="D92" s="106"/>
      <c r="E92" s="107"/>
      <c r="F92" s="101"/>
      <c r="G92" s="102"/>
      <c r="H92" s="97"/>
      <c r="I92" s="103"/>
      <c r="J92" s="97"/>
      <c r="K92" s="103"/>
      <c r="L92" s="97"/>
      <c r="M92" s="103"/>
      <c r="N92" s="66">
        <f t="shared" si="1"/>
      </c>
      <c r="O92" s="59">
        <f>IF(H92="","",INDEX('名前'!$W$4:$W$59,MATCH(H92,'名前'!$V$4:$V$59,0)))</f>
      </c>
      <c r="P92" s="59">
        <f>IF(J92="","",INDEX('名前'!$W$4:$W$59,MATCH(J92,'名前'!$V$4:$V$59,0)))</f>
      </c>
      <c r="Q92" s="59">
        <f>IF(L92="","",INDEX('名前'!$W$4:$W$59,MATCH(L92,'名前'!$V$4:$V$59,0)))</f>
      </c>
    </row>
    <row r="93" spans="1:17" ht="17.25" customHeight="1">
      <c r="A93" s="43">
        <v>74</v>
      </c>
      <c r="B93" s="104"/>
      <c r="C93" s="105"/>
      <c r="D93" s="106"/>
      <c r="E93" s="107"/>
      <c r="F93" s="101"/>
      <c r="G93" s="102"/>
      <c r="H93" s="97"/>
      <c r="I93" s="103"/>
      <c r="J93" s="97"/>
      <c r="K93" s="103"/>
      <c r="L93" s="97"/>
      <c r="M93" s="103"/>
      <c r="N93" s="66">
        <f t="shared" si="1"/>
      </c>
      <c r="O93" s="59">
        <f>IF(H93="","",INDEX('名前'!$W$4:$W$59,MATCH(H93,'名前'!$V$4:$V$59,0)))</f>
      </c>
      <c r="P93" s="59">
        <f>IF(J93="","",INDEX('名前'!$W$4:$W$59,MATCH(J93,'名前'!$V$4:$V$59,0)))</f>
      </c>
      <c r="Q93" s="59">
        <f>IF(L93="","",INDEX('名前'!$W$4:$W$59,MATCH(L93,'名前'!$V$4:$V$59,0)))</f>
      </c>
    </row>
    <row r="94" spans="1:17" ht="17.25" customHeight="1">
      <c r="A94" s="43">
        <v>75</v>
      </c>
      <c r="B94" s="104"/>
      <c r="C94" s="105"/>
      <c r="D94" s="106"/>
      <c r="E94" s="107"/>
      <c r="F94" s="101"/>
      <c r="G94" s="102"/>
      <c r="H94" s="97"/>
      <c r="I94" s="103"/>
      <c r="J94" s="97"/>
      <c r="K94" s="103"/>
      <c r="L94" s="97"/>
      <c r="M94" s="103"/>
      <c r="N94" s="66">
        <f t="shared" si="1"/>
      </c>
      <c r="O94" s="59">
        <f>IF(H94="","",INDEX('名前'!$W$4:$W$59,MATCH(H94,'名前'!$V$4:$V$59,0)))</f>
      </c>
      <c r="P94" s="59">
        <f>IF(J94="","",INDEX('名前'!$W$4:$W$59,MATCH(J94,'名前'!$V$4:$V$59,0)))</f>
      </c>
      <c r="Q94" s="59">
        <f>IF(L94="","",INDEX('名前'!$W$4:$W$59,MATCH(L94,'名前'!$V$4:$V$59,0)))</f>
      </c>
    </row>
    <row r="95" spans="1:17" ht="17.25" customHeight="1">
      <c r="A95" s="43">
        <v>76</v>
      </c>
      <c r="B95" s="104"/>
      <c r="C95" s="105"/>
      <c r="D95" s="106"/>
      <c r="E95" s="107"/>
      <c r="F95" s="101"/>
      <c r="G95" s="102"/>
      <c r="H95" s="97"/>
      <c r="I95" s="103"/>
      <c r="J95" s="97"/>
      <c r="K95" s="103"/>
      <c r="L95" s="97"/>
      <c r="M95" s="103"/>
      <c r="N95" s="66">
        <f t="shared" si="1"/>
      </c>
      <c r="O95" s="59">
        <f>IF(H95="","",INDEX('名前'!$W$4:$W$59,MATCH(H95,'名前'!$V$4:$V$59,0)))</f>
      </c>
      <c r="P95" s="59">
        <f>IF(J95="","",INDEX('名前'!$W$4:$W$59,MATCH(J95,'名前'!$V$4:$V$59,0)))</f>
      </c>
      <c r="Q95" s="59">
        <f>IF(L95="","",INDEX('名前'!$W$4:$W$59,MATCH(L95,'名前'!$V$4:$V$59,0)))</f>
      </c>
    </row>
    <row r="96" spans="1:17" ht="17.25" customHeight="1">
      <c r="A96" s="43">
        <v>77</v>
      </c>
      <c r="B96" s="104"/>
      <c r="C96" s="105"/>
      <c r="D96" s="106"/>
      <c r="E96" s="107"/>
      <c r="F96" s="101"/>
      <c r="G96" s="102"/>
      <c r="H96" s="97"/>
      <c r="I96" s="103"/>
      <c r="J96" s="97"/>
      <c r="K96" s="103"/>
      <c r="L96" s="97"/>
      <c r="M96" s="103"/>
      <c r="N96" s="66">
        <f t="shared" si="1"/>
      </c>
      <c r="O96" s="59">
        <f>IF(H96="","",INDEX('名前'!$W$4:$W$59,MATCH(H96,'名前'!$V$4:$V$59,0)))</f>
      </c>
      <c r="P96" s="59">
        <f>IF(J96="","",INDEX('名前'!$W$4:$W$59,MATCH(J96,'名前'!$V$4:$V$59,0)))</f>
      </c>
      <c r="Q96" s="59">
        <f>IF(L96="","",INDEX('名前'!$W$4:$W$59,MATCH(L96,'名前'!$V$4:$V$59,0)))</f>
      </c>
    </row>
    <row r="97" spans="1:17" ht="17.25" customHeight="1">
      <c r="A97" s="43">
        <v>78</v>
      </c>
      <c r="B97" s="104"/>
      <c r="C97" s="105"/>
      <c r="D97" s="106"/>
      <c r="E97" s="107"/>
      <c r="F97" s="101"/>
      <c r="G97" s="102"/>
      <c r="H97" s="97"/>
      <c r="I97" s="103"/>
      <c r="J97" s="97"/>
      <c r="K97" s="103"/>
      <c r="L97" s="97"/>
      <c r="M97" s="103"/>
      <c r="N97" s="66">
        <f t="shared" si="1"/>
      </c>
      <c r="O97" s="59">
        <f>IF(H97="","",INDEX('名前'!$W$4:$W$59,MATCH(H97,'名前'!$V$4:$V$59,0)))</f>
      </c>
      <c r="P97" s="59">
        <f>IF(J97="","",INDEX('名前'!$W$4:$W$59,MATCH(J97,'名前'!$V$4:$V$59,0)))</f>
      </c>
      <c r="Q97" s="59">
        <f>IF(L97="","",INDEX('名前'!$W$4:$W$59,MATCH(L97,'名前'!$V$4:$V$59,0)))</f>
      </c>
    </row>
    <row r="98" spans="1:17" ht="17.25" customHeight="1">
      <c r="A98" s="43">
        <v>79</v>
      </c>
      <c r="B98" s="104"/>
      <c r="C98" s="105"/>
      <c r="D98" s="106"/>
      <c r="E98" s="107"/>
      <c r="F98" s="101"/>
      <c r="G98" s="102"/>
      <c r="H98" s="97"/>
      <c r="I98" s="103"/>
      <c r="J98" s="97"/>
      <c r="K98" s="103"/>
      <c r="L98" s="97"/>
      <c r="M98" s="103"/>
      <c r="N98" s="66">
        <f t="shared" si="1"/>
      </c>
      <c r="O98" s="59">
        <f>IF(H98="","",INDEX('名前'!$W$4:$W$59,MATCH(H98,'名前'!$V$4:$V$59,0)))</f>
      </c>
      <c r="P98" s="59">
        <f>IF(J98="","",INDEX('名前'!$W$4:$W$59,MATCH(J98,'名前'!$V$4:$V$59,0)))</f>
      </c>
      <c r="Q98" s="59">
        <f>IF(L98="","",INDEX('名前'!$W$4:$W$59,MATCH(L98,'名前'!$V$4:$V$59,0)))</f>
      </c>
    </row>
    <row r="99" spans="1:17" ht="17.25" customHeight="1">
      <c r="A99" s="43">
        <v>80</v>
      </c>
      <c r="B99" s="104"/>
      <c r="C99" s="105"/>
      <c r="D99" s="106"/>
      <c r="E99" s="107"/>
      <c r="F99" s="101"/>
      <c r="G99" s="102"/>
      <c r="H99" s="97"/>
      <c r="I99" s="103"/>
      <c r="J99" s="97"/>
      <c r="K99" s="103"/>
      <c r="L99" s="97"/>
      <c r="M99" s="103"/>
      <c r="N99" s="66">
        <f t="shared" si="1"/>
      </c>
      <c r="O99" s="59">
        <f>IF(H99="","",INDEX('名前'!$W$4:$W$59,MATCH(H99,'名前'!$V$4:$V$59,0)))</f>
      </c>
      <c r="P99" s="59">
        <f>IF(J99="","",INDEX('名前'!$W$4:$W$59,MATCH(J99,'名前'!$V$4:$V$59,0)))</f>
      </c>
      <c r="Q99" s="59">
        <f>IF(L99="","",INDEX('名前'!$W$4:$W$59,MATCH(L99,'名前'!$V$4:$V$59,0)))</f>
      </c>
    </row>
  </sheetData>
  <sheetProtection/>
  <mergeCells count="33">
    <mergeCell ref="I17:J17"/>
    <mergeCell ref="G15:H15"/>
    <mergeCell ref="G17:H17"/>
    <mergeCell ref="D17:F17"/>
    <mergeCell ref="I16:J16"/>
    <mergeCell ref="I15:J15"/>
    <mergeCell ref="A9:B9"/>
    <mergeCell ref="D11:E11"/>
    <mergeCell ref="A11:B11"/>
    <mergeCell ref="A8:B8"/>
    <mergeCell ref="G16:H16"/>
    <mergeCell ref="D16:F16"/>
    <mergeCell ref="D15:F15"/>
    <mergeCell ref="I14:J14"/>
    <mergeCell ref="C8:H8"/>
    <mergeCell ref="G14:H14"/>
    <mergeCell ref="D14:F14"/>
    <mergeCell ref="D13:F13"/>
    <mergeCell ref="F11:I11"/>
    <mergeCell ref="F9:H9"/>
    <mergeCell ref="I9:M9"/>
    <mergeCell ref="K11:M11"/>
    <mergeCell ref="C9:E9"/>
    <mergeCell ref="A1:B1"/>
    <mergeCell ref="C1:H1"/>
    <mergeCell ref="J1:M1"/>
    <mergeCell ref="G13:H13"/>
    <mergeCell ref="K3:M3"/>
    <mergeCell ref="K8:M8"/>
    <mergeCell ref="A5:L5"/>
    <mergeCell ref="I13:J13"/>
    <mergeCell ref="A6:L6"/>
    <mergeCell ref="I8:J8"/>
  </mergeCells>
  <dataValidations count="10">
    <dataValidation type="custom" allowBlank="1" showErrorMessage="1" errorTitle="お願い!" error="半角カタカナで入力し，姓と名の間は半角スペースで一文字空けてください｡" imeMode="halfKatakana" sqref="D20:D99">
      <formula1>AND(LEN(D20)=LENB(D20),LEN(D20)-LEN(SUBSTITUTE(D20," ",""))=1)</formula1>
    </dataValidation>
    <dataValidation type="list" allowBlank="1" showInputMessage="1" showErrorMessage="1" errorTitle="性別" error="男=【1】&#10;女=【2】   の数字を入力してください。" sqref="F20:F99">
      <formula1>性別</formula1>
    </dataValidation>
    <dataValidation allowBlank="1" showInputMessage="1" showErrorMessage="1" imeMode="disabled" sqref="E20:E99"/>
    <dataValidation allowBlank="1" showErrorMessage="1" sqref="C19:E19 H19:M19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I11"/>
    <dataValidation type="list" allowBlank="1" showInputMessage="1" showErrorMessage="1" sqref="K11:L11">
      <formula1>種別</formula1>
    </dataValidation>
    <dataValidation type="list" allowBlank="1" showErrorMessage="1" errorTitle="都道府県" error="▼のプルダウンから選択してください。" sqref="G20:G99">
      <formula1>県名_個人</formula1>
    </dataValidation>
    <dataValidation type="whole" allowBlank="1" showInputMessage="1" showErrorMessage="1" sqref="I20:I99 K20:K99 M20:M99">
      <formula1>0</formula1>
      <formula2>9999999</formula2>
    </dataValidation>
    <dataValidation type="list" allowBlank="1" showInputMessage="1" showErrorMessage="1" sqref="H20:H99 J20:J99 L20:L99">
      <formula1>IF($N20="一般1",一般男子,IF($N20="一般2",一般女子,IF($N20="高校1",高校男子,IF($N20="高校2",高校女子,IF($N20="中学校1",中学男子,IF($N20="中学校2",中学女子,IF($N20="小学校1",小男,IF($N20="小学校2",小女,""))))))))</formula1>
    </dataValidation>
  </dataValidations>
  <printOptions horizontalCentered="1"/>
  <pageMargins left="0" right="0" top="0.3937007874015748" bottom="0.5118110236220472" header="0.31496062992125984" footer="0.31496062992125984"/>
  <pageSetup blackAndWhite="1" fitToHeight="2" fitToWidth="1" horizontalDpi="600" verticalDpi="600" orientation="portrait" paperSize="9" scale="99" r:id="rId4"/>
  <headerFooter>
    <oddFooter>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3.5"/>
  <cols>
    <col min="1" max="1" width="12.50390625" style="80" customWidth="1"/>
    <col min="2" max="2" width="6.75390625" style="80" bestFit="1" customWidth="1"/>
    <col min="3" max="3" width="9.75390625" style="80" bestFit="1" customWidth="1"/>
    <col min="4" max="9" width="10.125" style="0" customWidth="1"/>
    <col min="10" max="10" width="1.00390625" style="0" customWidth="1"/>
    <col min="11" max="18" width="0" style="0" hidden="1" customWidth="1"/>
  </cols>
  <sheetData>
    <row r="1" spans="1:9" ht="24">
      <c r="A1" s="174" t="s">
        <v>360</v>
      </c>
      <c r="B1" s="174"/>
      <c r="C1" s="174"/>
      <c r="D1" s="174"/>
      <c r="E1" s="174"/>
      <c r="F1" s="174"/>
      <c r="G1" s="174"/>
      <c r="H1" s="174"/>
      <c r="I1" s="174"/>
    </row>
    <row r="2" spans="1:9" ht="13.5">
      <c r="A2" s="78"/>
      <c r="B2" s="78"/>
      <c r="C2" s="78"/>
      <c r="D2" s="78"/>
      <c r="E2" s="78"/>
      <c r="F2" s="78"/>
      <c r="G2" s="78"/>
      <c r="H2" s="78"/>
      <c r="I2" s="78"/>
    </row>
    <row r="3" spans="1:9" ht="27" customHeight="1">
      <c r="A3" s="78"/>
      <c r="B3" s="78"/>
      <c r="C3" s="78"/>
      <c r="D3" s="78"/>
      <c r="E3" s="78"/>
      <c r="F3" s="78"/>
      <c r="G3" s="175">
        <f>IF('申込一覧'!F11="","",'申込一覧'!F11)</f>
      </c>
      <c r="H3" s="176"/>
      <c r="I3" s="177"/>
    </row>
    <row r="4" spans="1:9" ht="13.5">
      <c r="A4" s="79"/>
      <c r="B4" s="79"/>
      <c r="C4" s="79"/>
      <c r="D4" s="79"/>
      <c r="E4" s="79"/>
      <c r="F4" s="79"/>
      <c r="G4" s="79"/>
      <c r="H4" s="79"/>
      <c r="I4" s="79"/>
    </row>
    <row r="5" spans="1:9" ht="17.25" customHeight="1">
      <c r="A5" s="173" t="s">
        <v>181</v>
      </c>
      <c r="B5" s="173"/>
      <c r="C5" s="173"/>
      <c r="D5" s="173"/>
      <c r="E5" s="173"/>
      <c r="F5" s="173"/>
      <c r="G5" s="173"/>
      <c r="H5" s="173"/>
      <c r="I5" s="173"/>
    </row>
    <row r="6" spans="1:9" ht="17.25" customHeight="1">
      <c r="A6" s="173" t="s">
        <v>182</v>
      </c>
      <c r="B6" s="173"/>
      <c r="C6" s="173"/>
      <c r="D6" s="173"/>
      <c r="E6" s="173"/>
      <c r="F6" s="173"/>
      <c r="G6" s="173"/>
      <c r="H6" s="173"/>
      <c r="I6" s="173"/>
    </row>
    <row r="7" spans="1:9" ht="17.25" customHeight="1">
      <c r="A7" s="173" t="s">
        <v>183</v>
      </c>
      <c r="B7" s="173"/>
      <c r="C7" s="173"/>
      <c r="D7" s="173"/>
      <c r="E7" s="173"/>
      <c r="F7" s="173"/>
      <c r="G7" s="173"/>
      <c r="H7" s="173"/>
      <c r="I7" s="173"/>
    </row>
    <row r="8" ht="13.5">
      <c r="A8" s="79" t="s">
        <v>184</v>
      </c>
    </row>
    <row r="10" spans="1:9" ht="18.75" customHeight="1" thickBot="1">
      <c r="A10" s="81" t="s">
        <v>185</v>
      </c>
      <c r="B10" s="81" t="s">
        <v>186</v>
      </c>
      <c r="C10" s="82" t="s">
        <v>3</v>
      </c>
      <c r="D10" s="83" t="s">
        <v>187</v>
      </c>
      <c r="E10" s="84" t="s">
        <v>188</v>
      </c>
      <c r="F10" s="84" t="s">
        <v>189</v>
      </c>
      <c r="G10" s="84" t="s">
        <v>190</v>
      </c>
      <c r="H10" s="84" t="s">
        <v>191</v>
      </c>
      <c r="I10" s="85" t="s">
        <v>192</v>
      </c>
    </row>
    <row r="11" spans="1:16" ht="22.5" customHeight="1" thickTop="1">
      <c r="A11" s="119"/>
      <c r="B11" s="119"/>
      <c r="C11" s="120"/>
      <c r="D11" s="121"/>
      <c r="E11" s="122"/>
      <c r="F11" s="122"/>
      <c r="G11" s="122"/>
      <c r="H11" s="122"/>
      <c r="I11" s="122"/>
      <c r="K11" s="86">
        <f aca="true" t="shared" si="0" ref="K11:P11">IF(D11="","",IF(LEFT($A11,1)="男",10000+D11,IF(LEFT($A11,1)="女",20000+D11,"")))</f>
      </c>
      <c r="L11" s="86">
        <f t="shared" si="0"/>
      </c>
      <c r="M11" s="86">
        <f t="shared" si="0"/>
      </c>
      <c r="N11" s="86">
        <f t="shared" si="0"/>
      </c>
      <c r="O11" s="86">
        <f t="shared" si="0"/>
      </c>
      <c r="P11" s="86">
        <f t="shared" si="0"/>
      </c>
    </row>
    <row r="12" spans="1:16" ht="22.5" customHeight="1">
      <c r="A12" s="119"/>
      <c r="B12" s="119"/>
      <c r="C12" s="123"/>
      <c r="D12" s="124"/>
      <c r="E12" s="125"/>
      <c r="F12" s="125"/>
      <c r="G12" s="125"/>
      <c r="H12" s="125"/>
      <c r="I12" s="126"/>
      <c r="K12" s="86">
        <f aca="true" t="shared" si="1" ref="K12:K25">IF(D12="","",IF(LEFT($A12,1)="男",10000+D12,IF(LEFT($A12,1)="女",20000+D12,"")))</f>
      </c>
      <c r="L12" s="86">
        <f aca="true" t="shared" si="2" ref="L12:L25">IF(E12="","",IF(LEFT($A12,1)="男",10000+E12,IF(LEFT($A12,1)="女",20000+E12,"")))</f>
      </c>
      <c r="M12" s="86">
        <f aca="true" t="shared" si="3" ref="M12:M25">IF(F12="","",IF(LEFT($A12,1)="男",10000+F12,IF(LEFT($A12,1)="女",20000+F12,"")))</f>
      </c>
      <c r="N12" s="86">
        <f aca="true" t="shared" si="4" ref="N12:N25">IF(G12="","",IF(LEFT($A12,1)="男",10000+G12,IF(LEFT($A12,1)="女",20000+G12,"")))</f>
      </c>
      <c r="O12" s="86">
        <f aca="true" t="shared" si="5" ref="O12:O25">IF(H12="","",IF(LEFT($A12,1)="男",10000+H12,IF(LEFT($A12,1)="女",20000+H12,"")))</f>
      </c>
      <c r="P12" s="86">
        <f aca="true" t="shared" si="6" ref="P12:P25">IF(I12="","",IF(LEFT($A12,1)="男",10000+I12,IF(LEFT($A12,1)="女",20000+I12,"")))</f>
      </c>
    </row>
    <row r="13" spans="1:16" ht="22.5" customHeight="1">
      <c r="A13" s="119"/>
      <c r="B13" s="119"/>
      <c r="C13" s="123"/>
      <c r="D13" s="124"/>
      <c r="E13" s="125"/>
      <c r="F13" s="125"/>
      <c r="G13" s="125"/>
      <c r="H13" s="125"/>
      <c r="I13" s="126"/>
      <c r="K13" s="86">
        <f t="shared" si="1"/>
      </c>
      <c r="L13" s="86">
        <f t="shared" si="2"/>
      </c>
      <c r="M13" s="86">
        <f t="shared" si="3"/>
      </c>
      <c r="N13" s="86">
        <f t="shared" si="4"/>
      </c>
      <c r="O13" s="86">
        <f t="shared" si="5"/>
      </c>
      <c r="P13" s="86">
        <f t="shared" si="6"/>
      </c>
    </row>
    <row r="14" spans="1:16" ht="22.5" customHeight="1">
      <c r="A14" s="119"/>
      <c r="B14" s="119"/>
      <c r="C14" s="123"/>
      <c r="D14" s="124"/>
      <c r="E14" s="125"/>
      <c r="F14" s="125"/>
      <c r="G14" s="125"/>
      <c r="H14" s="125"/>
      <c r="I14" s="126"/>
      <c r="K14" s="86">
        <f t="shared" si="1"/>
      </c>
      <c r="L14" s="86">
        <f t="shared" si="2"/>
      </c>
      <c r="M14" s="86">
        <f t="shared" si="3"/>
      </c>
      <c r="N14" s="86">
        <f t="shared" si="4"/>
      </c>
      <c r="O14" s="86">
        <f t="shared" si="5"/>
      </c>
      <c r="P14" s="86">
        <f t="shared" si="6"/>
      </c>
    </row>
    <row r="15" spans="1:16" ht="22.5" customHeight="1">
      <c r="A15" s="119"/>
      <c r="B15" s="119"/>
      <c r="C15" s="123"/>
      <c r="D15" s="124"/>
      <c r="E15" s="125"/>
      <c r="F15" s="125"/>
      <c r="G15" s="125"/>
      <c r="H15" s="125"/>
      <c r="I15" s="126"/>
      <c r="K15" s="86">
        <f t="shared" si="1"/>
      </c>
      <c r="L15" s="86">
        <f t="shared" si="2"/>
      </c>
      <c r="M15" s="86">
        <f t="shared" si="3"/>
      </c>
      <c r="N15" s="86">
        <f t="shared" si="4"/>
      </c>
      <c r="O15" s="86">
        <f t="shared" si="5"/>
      </c>
      <c r="P15" s="86">
        <f t="shared" si="6"/>
      </c>
    </row>
    <row r="16" spans="1:16" ht="22.5" customHeight="1">
      <c r="A16" s="119"/>
      <c r="B16" s="119"/>
      <c r="C16" s="123"/>
      <c r="D16" s="124"/>
      <c r="E16" s="125"/>
      <c r="F16" s="125"/>
      <c r="G16" s="125"/>
      <c r="H16" s="125"/>
      <c r="I16" s="126"/>
      <c r="K16" s="86">
        <f t="shared" si="1"/>
      </c>
      <c r="L16" s="86">
        <f t="shared" si="2"/>
      </c>
      <c r="M16" s="86">
        <f t="shared" si="3"/>
      </c>
      <c r="N16" s="86">
        <f t="shared" si="4"/>
      </c>
      <c r="O16" s="86">
        <f t="shared" si="5"/>
      </c>
      <c r="P16" s="86">
        <f t="shared" si="6"/>
      </c>
    </row>
    <row r="17" spans="1:16" ht="22.5" customHeight="1">
      <c r="A17" s="119"/>
      <c r="B17" s="119"/>
      <c r="C17" s="123"/>
      <c r="D17" s="124"/>
      <c r="E17" s="125"/>
      <c r="F17" s="125"/>
      <c r="G17" s="125"/>
      <c r="H17" s="125"/>
      <c r="I17" s="126"/>
      <c r="K17" s="86">
        <f t="shared" si="1"/>
      </c>
      <c r="L17" s="86">
        <f t="shared" si="2"/>
      </c>
      <c r="M17" s="86">
        <f t="shared" si="3"/>
      </c>
      <c r="N17" s="86">
        <f t="shared" si="4"/>
      </c>
      <c r="O17" s="86">
        <f t="shared" si="5"/>
      </c>
      <c r="P17" s="86">
        <f t="shared" si="6"/>
      </c>
    </row>
    <row r="18" spans="1:16" ht="22.5" customHeight="1">
      <c r="A18" s="119"/>
      <c r="B18" s="119"/>
      <c r="C18" s="123"/>
      <c r="D18" s="124"/>
      <c r="E18" s="125"/>
      <c r="F18" s="125"/>
      <c r="G18" s="125"/>
      <c r="H18" s="125"/>
      <c r="I18" s="126"/>
      <c r="K18" s="86">
        <f t="shared" si="1"/>
      </c>
      <c r="L18" s="86">
        <f t="shared" si="2"/>
      </c>
      <c r="M18" s="86">
        <f t="shared" si="3"/>
      </c>
      <c r="N18" s="86">
        <f t="shared" si="4"/>
      </c>
      <c r="O18" s="86">
        <f t="shared" si="5"/>
      </c>
      <c r="P18" s="86">
        <f t="shared" si="6"/>
      </c>
    </row>
    <row r="19" spans="1:16" ht="22.5" customHeight="1">
      <c r="A19" s="119"/>
      <c r="B19" s="119"/>
      <c r="C19" s="123"/>
      <c r="D19" s="124"/>
      <c r="E19" s="125"/>
      <c r="F19" s="125"/>
      <c r="G19" s="125"/>
      <c r="H19" s="125"/>
      <c r="I19" s="126"/>
      <c r="K19" s="86">
        <f t="shared" si="1"/>
      </c>
      <c r="L19" s="86">
        <f t="shared" si="2"/>
      </c>
      <c r="M19" s="86">
        <f t="shared" si="3"/>
      </c>
      <c r="N19" s="86">
        <f t="shared" si="4"/>
      </c>
      <c r="O19" s="86">
        <f t="shared" si="5"/>
      </c>
      <c r="P19" s="86">
        <f t="shared" si="6"/>
      </c>
    </row>
    <row r="20" spans="1:16" ht="22.5" customHeight="1">
      <c r="A20" s="119"/>
      <c r="B20" s="119"/>
      <c r="C20" s="123"/>
      <c r="D20" s="124"/>
      <c r="E20" s="125"/>
      <c r="F20" s="125"/>
      <c r="G20" s="125"/>
      <c r="H20" s="125"/>
      <c r="I20" s="126"/>
      <c r="K20" s="86">
        <f t="shared" si="1"/>
      </c>
      <c r="L20" s="86">
        <f t="shared" si="2"/>
      </c>
      <c r="M20" s="86">
        <f t="shared" si="3"/>
      </c>
      <c r="N20" s="86">
        <f t="shared" si="4"/>
      </c>
      <c r="O20" s="86">
        <f t="shared" si="5"/>
      </c>
      <c r="P20" s="86">
        <f t="shared" si="6"/>
      </c>
    </row>
    <row r="21" spans="1:16" ht="22.5" customHeight="1">
      <c r="A21" s="119"/>
      <c r="B21" s="119"/>
      <c r="C21" s="123"/>
      <c r="D21" s="124"/>
      <c r="E21" s="125"/>
      <c r="F21" s="125"/>
      <c r="G21" s="125"/>
      <c r="H21" s="125"/>
      <c r="I21" s="126"/>
      <c r="K21" s="86">
        <f t="shared" si="1"/>
      </c>
      <c r="L21" s="86">
        <f t="shared" si="2"/>
      </c>
      <c r="M21" s="86">
        <f t="shared" si="3"/>
      </c>
      <c r="N21" s="86">
        <f t="shared" si="4"/>
      </c>
      <c r="O21" s="86">
        <f t="shared" si="5"/>
      </c>
      <c r="P21" s="86">
        <f t="shared" si="6"/>
      </c>
    </row>
    <row r="22" spans="1:16" ht="22.5" customHeight="1">
      <c r="A22" s="119"/>
      <c r="B22" s="119"/>
      <c r="C22" s="123"/>
      <c r="D22" s="124"/>
      <c r="E22" s="125"/>
      <c r="F22" s="125"/>
      <c r="G22" s="125"/>
      <c r="H22" s="125"/>
      <c r="I22" s="126"/>
      <c r="K22" s="86">
        <f t="shared" si="1"/>
      </c>
      <c r="L22" s="86">
        <f t="shared" si="2"/>
      </c>
      <c r="M22" s="86">
        <f t="shared" si="3"/>
      </c>
      <c r="N22" s="86">
        <f t="shared" si="4"/>
      </c>
      <c r="O22" s="86">
        <f t="shared" si="5"/>
      </c>
      <c r="P22" s="86">
        <f t="shared" si="6"/>
      </c>
    </row>
    <row r="23" spans="1:16" ht="22.5" customHeight="1">
      <c r="A23" s="119"/>
      <c r="B23" s="119"/>
      <c r="C23" s="123"/>
      <c r="D23" s="124"/>
      <c r="E23" s="125"/>
      <c r="F23" s="125"/>
      <c r="G23" s="125"/>
      <c r="H23" s="125"/>
      <c r="I23" s="126"/>
      <c r="K23" s="86">
        <f t="shared" si="1"/>
      </c>
      <c r="L23" s="86">
        <f t="shared" si="2"/>
      </c>
      <c r="M23" s="86">
        <f t="shared" si="3"/>
      </c>
      <c r="N23" s="86">
        <f t="shared" si="4"/>
      </c>
      <c r="O23" s="86">
        <f t="shared" si="5"/>
      </c>
      <c r="P23" s="86">
        <f t="shared" si="6"/>
      </c>
    </row>
    <row r="24" spans="1:16" ht="22.5" customHeight="1">
      <c r="A24" s="119"/>
      <c r="B24" s="119"/>
      <c r="C24" s="123"/>
      <c r="D24" s="124"/>
      <c r="E24" s="125"/>
      <c r="F24" s="125"/>
      <c r="G24" s="125"/>
      <c r="H24" s="125"/>
      <c r="I24" s="126"/>
      <c r="K24" s="86">
        <f t="shared" si="1"/>
      </c>
      <c r="L24" s="86">
        <f t="shared" si="2"/>
      </c>
      <c r="M24" s="86">
        <f t="shared" si="3"/>
      </c>
      <c r="N24" s="86">
        <f t="shared" si="4"/>
      </c>
      <c r="O24" s="86">
        <f t="shared" si="5"/>
      </c>
      <c r="P24" s="86">
        <f t="shared" si="6"/>
      </c>
    </row>
    <row r="25" spans="1:16" ht="22.5" customHeight="1">
      <c r="A25" s="119"/>
      <c r="B25" s="119"/>
      <c r="C25" s="123"/>
      <c r="D25" s="124"/>
      <c r="E25" s="125"/>
      <c r="F25" s="125"/>
      <c r="G25" s="125"/>
      <c r="H25" s="125"/>
      <c r="I25" s="126"/>
      <c r="K25" s="86">
        <f t="shared" si="1"/>
      </c>
      <c r="L25" s="86">
        <f t="shared" si="2"/>
      </c>
      <c r="M25" s="86">
        <f t="shared" si="3"/>
      </c>
      <c r="N25" s="86">
        <f t="shared" si="4"/>
      </c>
      <c r="O25" s="86">
        <f t="shared" si="5"/>
      </c>
      <c r="P25" s="86">
        <f t="shared" si="6"/>
      </c>
    </row>
  </sheetData>
  <sheetProtection/>
  <mergeCells count="5">
    <mergeCell ref="A7:I7"/>
    <mergeCell ref="A1:I1"/>
    <mergeCell ref="G3:I3"/>
    <mergeCell ref="A5:I5"/>
    <mergeCell ref="A6:I6"/>
  </mergeCells>
  <dataValidations count="2"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  <dataValidation type="list" allowBlank="1" showInputMessage="1" showErrorMessage="1" sqref="A11:A25">
      <formula1>リレー</formula1>
    </dataValidation>
  </dataValidation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PageLayoutView="0" workbookViewId="0" topLeftCell="A1">
      <selection activeCell="B2" sqref="B2:L2"/>
    </sheetView>
  </sheetViews>
  <sheetFormatPr defaultColWidth="9.00390625" defaultRowHeight="13.5"/>
  <cols>
    <col min="1" max="1" width="11.875" style="86" bestFit="1" customWidth="1"/>
    <col min="2" max="2" width="10.50390625" style="86" bestFit="1" customWidth="1"/>
    <col min="3" max="3" width="3.625" style="86" bestFit="1" customWidth="1"/>
    <col min="4" max="4" width="10.50390625" style="86" bestFit="1" customWidth="1"/>
    <col min="5" max="5" width="3.75390625" style="86" bestFit="1" customWidth="1"/>
    <col min="6" max="6" width="6.50390625" style="86" bestFit="1" customWidth="1"/>
    <col min="7" max="12" width="10.50390625" style="86" bestFit="1" customWidth="1"/>
    <col min="13" max="16384" width="9.00390625" style="86" customWidth="1"/>
  </cols>
  <sheetData>
    <row r="1" spans="2:12" ht="13.5">
      <c r="B1" s="86" t="s">
        <v>78</v>
      </c>
      <c r="C1" s="86" t="s">
        <v>86</v>
      </c>
      <c r="D1" s="86" t="s">
        <v>79</v>
      </c>
      <c r="E1" s="86" t="s">
        <v>80</v>
      </c>
      <c r="F1" s="86" t="s">
        <v>208</v>
      </c>
      <c r="G1" s="86" t="s">
        <v>87</v>
      </c>
      <c r="H1" s="86" t="s">
        <v>88</v>
      </c>
      <c r="I1" s="86" t="s">
        <v>89</v>
      </c>
      <c r="J1" s="86" t="s">
        <v>209</v>
      </c>
      <c r="K1" s="86" t="s">
        <v>210</v>
      </c>
      <c r="L1" s="86" t="s">
        <v>211</v>
      </c>
    </row>
    <row r="2" spans="1:12" ht="13.5">
      <c r="A2" s="86">
        <f>IF(リレー!A11="","",リレー!A11)</f>
      </c>
      <c r="B2" s="86">
        <f>IF(リレー!A11="","",'申込一覧'!$F$11)&amp;IF(リレー!B11="","",リレー!B11)</f>
      </c>
      <c r="D2" s="86">
        <f>IF(リレー!A11="","",'申込一覧'!$F$11)&amp;IF(リレー!B11="","",リレー!B11)</f>
      </c>
      <c r="F2" s="86">
        <f>IF(リレー!C11="","",リレー!C11)</f>
      </c>
      <c r="G2" s="86">
        <f>IF(リレー!D11="","",INDEX('競技者'!$A$2:$A$81,MATCH(リレー!K11,'競技者'!$M$2:$M$81,0)))</f>
      </c>
      <c r="H2" s="86">
        <f>IF(リレー!E11="","",INDEX('競技者'!$A$2:$A$81,MATCH(リレー!L11,'競技者'!$M$2:$M$81,0)))</f>
      </c>
      <c r="I2" s="86">
        <f>IF(リレー!F11="","",INDEX('競技者'!$A$2:$A$81,MATCH(リレー!M11,'競技者'!$M$2:$M$81,0)))</f>
      </c>
      <c r="J2" s="86">
        <f>IF(リレー!G11="","",INDEX('競技者'!$A$2:$A$81,MATCH(リレー!N11,'競技者'!$M$2:$M$81,0)))</f>
      </c>
      <c r="K2" s="86">
        <f>IF(リレー!H11="","",INDEX('競技者'!$A$2:$A$81,MATCH(リレー!O11,'競技者'!$M$2:$M$81,0)))</f>
      </c>
      <c r="L2" s="86">
        <f>IF(リレー!I11="","",INDEX('競技者'!$A$2:$A$81,MATCH(リレー!P11,'競技者'!$M$2:$M$81,0)))</f>
      </c>
    </row>
    <row r="3" spans="1:12" ht="13.5">
      <c r="A3" s="86">
        <f>IF(リレー!A12="","",リレー!A12)</f>
      </c>
      <c r="B3" s="86">
        <f>IF(リレー!A12="","",'申込一覧'!$F$11)&amp;IF(リレー!B12="","",リレー!B12)</f>
      </c>
      <c r="D3" s="86">
        <f>IF(リレー!A12="","",'申込一覧'!$F$11)&amp;IF(リレー!B12="","",リレー!B12)</f>
      </c>
      <c r="F3" s="86">
        <f>IF(リレー!C12="","",リレー!C12)</f>
      </c>
      <c r="G3" s="86">
        <f>IF(リレー!D12="","",INDEX('競技者'!$A$2:$A$81,MATCH(リレー!K12,'競技者'!$M$2:$M$81,0)))</f>
      </c>
      <c r="H3" s="86">
        <f>IF(リレー!E12="","",INDEX('競技者'!$A$2:$A$81,MATCH(リレー!L12,'競技者'!$M$2:$M$81,0)))</f>
      </c>
      <c r="I3" s="86">
        <f>IF(リレー!F12="","",INDEX('競技者'!$A$2:$A$81,MATCH(リレー!M12,'競技者'!$M$2:$M$81,0)))</f>
      </c>
      <c r="J3" s="86">
        <f>IF(リレー!G12="","",INDEX('競技者'!$A$2:$A$81,MATCH(リレー!N12,'競技者'!$M$2:$M$81,0)))</f>
      </c>
      <c r="K3" s="86">
        <f>IF(リレー!H12="","",INDEX('競技者'!$A$2:$A$81,MATCH(リレー!O12,'競技者'!$M$2:$M$81,0)))</f>
      </c>
      <c r="L3" s="86">
        <f>IF(リレー!I12="","",INDEX('競技者'!$A$2:$A$81,MATCH(リレー!P12,'競技者'!$M$2:$M$81,0)))</f>
      </c>
    </row>
    <row r="4" spans="1:12" ht="13.5">
      <c r="A4" s="86">
        <f>IF(リレー!A13="","",リレー!A13)</f>
      </c>
      <c r="B4" s="86">
        <f>IF(リレー!A13="","",'申込一覧'!$F$11)&amp;IF(リレー!B13="","",リレー!B13)</f>
      </c>
      <c r="D4" s="86">
        <f>IF(リレー!A13="","",'申込一覧'!$F$11)&amp;IF(リレー!B13="","",リレー!B13)</f>
      </c>
      <c r="F4" s="86">
        <f>IF(リレー!C13="","",リレー!C13)</f>
      </c>
      <c r="G4" s="86">
        <f>IF(リレー!D13="","",INDEX('競技者'!$A$2:$A$81,MATCH(リレー!K13,'競技者'!$M$2:$M$81,0)))</f>
      </c>
      <c r="H4" s="86">
        <f>IF(リレー!E13="","",INDEX('競技者'!$A$2:$A$81,MATCH(リレー!L13,'競技者'!$M$2:$M$81,0)))</f>
      </c>
      <c r="I4" s="86">
        <f>IF(リレー!F13="","",INDEX('競技者'!$A$2:$A$81,MATCH(リレー!M13,'競技者'!$M$2:$M$81,0)))</f>
      </c>
      <c r="J4" s="86">
        <f>IF(リレー!G13="","",INDEX('競技者'!$A$2:$A$81,MATCH(リレー!N13,'競技者'!$M$2:$M$81,0)))</f>
      </c>
      <c r="K4" s="86">
        <f>IF(リレー!H13="","",INDEX('競技者'!$A$2:$A$81,MATCH(リレー!O13,'競技者'!$M$2:$M$81,0)))</f>
      </c>
      <c r="L4" s="86">
        <f>IF(リレー!I13="","",INDEX('競技者'!$A$2:$A$81,MATCH(リレー!P13,'競技者'!$M$2:$M$81,0)))</f>
      </c>
    </row>
    <row r="5" spans="1:12" ht="13.5">
      <c r="A5" s="86">
        <f>IF(リレー!A14="","",リレー!A14)</f>
      </c>
      <c r="B5" s="86">
        <f>IF(リレー!A14="","",'申込一覧'!$F$11)&amp;IF(リレー!B14="","",リレー!B14)</f>
      </c>
      <c r="D5" s="86">
        <f>IF(リレー!A14="","",'申込一覧'!$F$11)&amp;IF(リレー!B14="","",リレー!B14)</f>
      </c>
      <c r="F5" s="86">
        <f>IF(リレー!C14="","",リレー!C14)</f>
      </c>
      <c r="G5" s="86">
        <f>IF(リレー!D14="","",INDEX('競技者'!$A$2:$A$81,MATCH(リレー!K14,'競技者'!$M$2:$M$81,0)))</f>
      </c>
      <c r="H5" s="86">
        <f>IF(リレー!E14="","",INDEX('競技者'!$A$2:$A$81,MATCH(リレー!L14,'競技者'!$M$2:$M$81,0)))</f>
      </c>
      <c r="I5" s="86">
        <f>IF(リレー!F14="","",INDEX('競技者'!$A$2:$A$81,MATCH(リレー!M14,'競技者'!$M$2:$M$81,0)))</f>
      </c>
      <c r="J5" s="86">
        <f>IF(リレー!G14="","",INDEX('競技者'!$A$2:$A$81,MATCH(リレー!N14,'競技者'!$M$2:$M$81,0)))</f>
      </c>
      <c r="K5" s="86">
        <f>IF(リレー!H14="","",INDEX('競技者'!$A$2:$A$81,MATCH(リレー!O14,'競技者'!$M$2:$M$81,0)))</f>
      </c>
      <c r="L5" s="86">
        <f>IF(リレー!I14="","",INDEX('競技者'!$A$2:$A$81,MATCH(リレー!P14,'競技者'!$M$2:$M$81,0)))</f>
      </c>
    </row>
    <row r="6" spans="1:12" ht="13.5">
      <c r="A6" s="86">
        <f>IF(リレー!A15="","",リレー!A15)</f>
      </c>
      <c r="B6" s="86">
        <f>IF(リレー!A15="","",'申込一覧'!$F$11)&amp;IF(リレー!B15="","",リレー!B15)</f>
      </c>
      <c r="D6" s="86">
        <f>IF(リレー!A15="","",'申込一覧'!$F$11)&amp;IF(リレー!B15="","",リレー!B15)</f>
      </c>
      <c r="F6" s="86">
        <f>IF(リレー!C15="","",リレー!C15)</f>
      </c>
      <c r="G6" s="86">
        <f>IF(リレー!D15="","",INDEX('競技者'!$A$2:$A$81,MATCH(リレー!K15,'競技者'!$M$2:$M$81,0)))</f>
      </c>
      <c r="H6" s="86">
        <f>IF(リレー!E15="","",INDEX('競技者'!$A$2:$A$81,MATCH(リレー!L15,'競技者'!$M$2:$M$81,0)))</f>
      </c>
      <c r="I6" s="86">
        <f>IF(リレー!F15="","",INDEX('競技者'!$A$2:$A$81,MATCH(リレー!M15,'競技者'!$M$2:$M$81,0)))</f>
      </c>
      <c r="J6" s="86">
        <f>IF(リレー!G15="","",INDEX('競技者'!$A$2:$A$81,MATCH(リレー!N15,'競技者'!$M$2:$M$81,0)))</f>
      </c>
      <c r="K6" s="86">
        <f>IF(リレー!H15="","",INDEX('競技者'!$A$2:$A$81,MATCH(リレー!O15,'競技者'!$M$2:$M$81,0)))</f>
      </c>
      <c r="L6" s="86">
        <f>IF(リレー!I15="","",INDEX('競技者'!$A$2:$A$81,MATCH(リレー!P15,'競技者'!$M$2:$M$81,0)))</f>
      </c>
    </row>
    <row r="7" spans="1:12" ht="13.5">
      <c r="A7" s="86">
        <f>IF(リレー!A16="","",リレー!A16)</f>
      </c>
      <c r="B7" s="86">
        <f>IF(リレー!A16="","",'申込一覧'!$F$11)&amp;IF(リレー!B16="","",リレー!B16)</f>
      </c>
      <c r="D7" s="86">
        <f>IF(リレー!A16="","",'申込一覧'!$F$11)&amp;IF(リレー!B16="","",リレー!B16)</f>
      </c>
      <c r="F7" s="86">
        <f>IF(リレー!C16="","",リレー!C16)</f>
      </c>
      <c r="G7" s="86">
        <f>IF(リレー!D16="","",INDEX('競技者'!$A$2:$A$81,MATCH(リレー!K16,'競技者'!$M$2:$M$81,0)))</f>
      </c>
      <c r="H7" s="86">
        <f>IF(リレー!E16="","",INDEX('競技者'!$A$2:$A$81,MATCH(リレー!L16,'競技者'!$M$2:$M$81,0)))</f>
      </c>
      <c r="I7" s="86">
        <f>IF(リレー!F16="","",INDEX('競技者'!$A$2:$A$81,MATCH(リレー!M16,'競技者'!$M$2:$M$81,0)))</f>
      </c>
      <c r="J7" s="86">
        <f>IF(リレー!G16="","",INDEX('競技者'!$A$2:$A$81,MATCH(リレー!N16,'競技者'!$M$2:$M$81,0)))</f>
      </c>
      <c r="K7" s="86">
        <f>IF(リレー!H16="","",INDEX('競技者'!$A$2:$A$81,MATCH(リレー!O16,'競技者'!$M$2:$M$81,0)))</f>
      </c>
      <c r="L7" s="86">
        <f>IF(リレー!I16="","",INDEX('競技者'!$A$2:$A$81,MATCH(リレー!P16,'競技者'!$M$2:$M$81,0)))</f>
      </c>
    </row>
    <row r="8" spans="1:12" ht="13.5">
      <c r="A8" s="86">
        <f>IF(リレー!A17="","",リレー!A17)</f>
      </c>
      <c r="B8" s="86">
        <f>IF(リレー!A17="","",'申込一覧'!$F$11)&amp;IF(リレー!B17="","",リレー!B17)</f>
      </c>
      <c r="D8" s="86">
        <f>IF(リレー!A17="","",'申込一覧'!$F$11)&amp;IF(リレー!B17="","",リレー!B17)</f>
      </c>
      <c r="F8" s="86">
        <f>IF(リレー!C17="","",リレー!C17)</f>
      </c>
      <c r="G8" s="86">
        <f>IF(リレー!D17="","",INDEX('競技者'!$A$2:$A$81,MATCH(リレー!K17,'競技者'!$M$2:$M$81,0)))</f>
      </c>
      <c r="H8" s="86">
        <f>IF(リレー!E17="","",INDEX('競技者'!$A$2:$A$81,MATCH(リレー!L17,'競技者'!$M$2:$M$81,0)))</f>
      </c>
      <c r="I8" s="86">
        <f>IF(リレー!F17="","",INDEX('競技者'!$A$2:$A$81,MATCH(リレー!M17,'競技者'!$M$2:$M$81,0)))</f>
      </c>
      <c r="J8" s="86">
        <f>IF(リレー!G17="","",INDEX('競技者'!$A$2:$A$81,MATCH(リレー!N17,'競技者'!$M$2:$M$81,0)))</f>
      </c>
      <c r="K8" s="86">
        <f>IF(リレー!H17="","",INDEX('競技者'!$A$2:$A$81,MATCH(リレー!O17,'競技者'!$M$2:$M$81,0)))</f>
      </c>
      <c r="L8" s="86">
        <f>IF(リレー!I17="","",INDEX('競技者'!$A$2:$A$81,MATCH(リレー!P17,'競技者'!$M$2:$M$81,0)))</f>
      </c>
    </row>
    <row r="9" spans="1:12" ht="13.5">
      <c r="A9" s="86">
        <f>IF(リレー!A18="","",リレー!A18)</f>
      </c>
      <c r="B9" s="86">
        <f>IF(リレー!A18="","",'申込一覧'!$F$11)&amp;IF(リレー!B18="","",リレー!B18)</f>
      </c>
      <c r="D9" s="86">
        <f>IF(リレー!A18="","",'申込一覧'!$F$11)&amp;IF(リレー!B18="","",リレー!B18)</f>
      </c>
      <c r="F9" s="86">
        <f>IF(リレー!C18="","",リレー!C18)</f>
      </c>
      <c r="G9" s="86">
        <f>IF(リレー!D18="","",INDEX('競技者'!$A$2:$A$81,MATCH(リレー!K18,'競技者'!$M$2:$M$81,0)))</f>
      </c>
      <c r="H9" s="86">
        <f>IF(リレー!E18="","",INDEX('競技者'!$A$2:$A$81,MATCH(リレー!L18,'競技者'!$M$2:$M$81,0)))</f>
      </c>
      <c r="I9" s="86">
        <f>IF(リレー!F18="","",INDEX('競技者'!$A$2:$A$81,MATCH(リレー!M18,'競技者'!$M$2:$M$81,0)))</f>
      </c>
      <c r="J9" s="86">
        <f>IF(リレー!G18="","",INDEX('競技者'!$A$2:$A$81,MATCH(リレー!N18,'競技者'!$M$2:$M$81,0)))</f>
      </c>
      <c r="K9" s="86">
        <f>IF(リレー!H18="","",INDEX('競技者'!$A$2:$A$81,MATCH(リレー!O18,'競技者'!$M$2:$M$81,0)))</f>
      </c>
      <c r="L9" s="86">
        <f>IF(リレー!I18="","",INDEX('競技者'!$A$2:$A$81,MATCH(リレー!P18,'競技者'!$M$2:$M$81,0)))</f>
      </c>
    </row>
    <row r="10" spans="1:12" ht="13.5">
      <c r="A10" s="86">
        <f>IF(リレー!A19="","",リレー!A19)</f>
      </c>
      <c r="B10" s="86">
        <f>IF(リレー!A19="","",'申込一覧'!$F$11)&amp;IF(リレー!B19="","",リレー!B19)</f>
      </c>
      <c r="D10" s="86">
        <f>IF(リレー!A19="","",'申込一覧'!$F$11)&amp;IF(リレー!B19="","",リレー!B19)</f>
      </c>
      <c r="F10" s="86">
        <f>IF(リレー!C19="","",リレー!C19)</f>
      </c>
      <c r="G10" s="86">
        <f>IF(リレー!D19="","",INDEX('競技者'!$A$2:$A$81,MATCH(リレー!K19,'競技者'!$M$2:$M$81,0)))</f>
      </c>
      <c r="H10" s="86">
        <f>IF(リレー!E19="","",INDEX('競技者'!$A$2:$A$81,MATCH(リレー!L19,'競技者'!$M$2:$M$81,0)))</f>
      </c>
      <c r="I10" s="86">
        <f>IF(リレー!F19="","",INDEX('競技者'!$A$2:$A$81,MATCH(リレー!M19,'競技者'!$M$2:$M$81,0)))</f>
      </c>
      <c r="J10" s="86">
        <f>IF(リレー!G19="","",INDEX('競技者'!$A$2:$A$81,MATCH(リレー!N19,'競技者'!$M$2:$M$81,0)))</f>
      </c>
      <c r="K10" s="86">
        <f>IF(リレー!H19="","",INDEX('競技者'!$A$2:$A$81,MATCH(リレー!O19,'競技者'!$M$2:$M$81,0)))</f>
      </c>
      <c r="L10" s="86">
        <f>IF(リレー!I19="","",INDEX('競技者'!$A$2:$A$81,MATCH(リレー!P19,'競技者'!$M$2:$M$81,0)))</f>
      </c>
    </row>
    <row r="11" spans="1:12" ht="13.5">
      <c r="A11" s="86">
        <f>IF(リレー!A20="","",リレー!A20)</f>
      </c>
      <c r="B11" s="86">
        <f>IF(リレー!A20="","",'申込一覧'!$F$11)&amp;IF(リレー!B20="","",リレー!B20)</f>
      </c>
      <c r="D11" s="86">
        <f>IF(リレー!A20="","",'申込一覧'!$F$11)&amp;IF(リレー!B20="","",リレー!B20)</f>
      </c>
      <c r="F11" s="86">
        <f>IF(リレー!C20="","",リレー!C20)</f>
      </c>
      <c r="G11" s="86">
        <f>IF(リレー!D20="","",INDEX('競技者'!$A$2:$A$81,MATCH(リレー!K20,'競技者'!$M$2:$M$81,0)))</f>
      </c>
      <c r="H11" s="86">
        <f>IF(リレー!E20="","",INDEX('競技者'!$A$2:$A$81,MATCH(リレー!L20,'競技者'!$M$2:$M$81,0)))</f>
      </c>
      <c r="I11" s="86">
        <f>IF(リレー!F20="","",INDEX('競技者'!$A$2:$A$81,MATCH(リレー!M20,'競技者'!$M$2:$M$81,0)))</f>
      </c>
      <c r="J11" s="86">
        <f>IF(リレー!G20="","",INDEX('競技者'!$A$2:$A$81,MATCH(リレー!N20,'競技者'!$M$2:$M$81,0)))</f>
      </c>
      <c r="K11" s="86">
        <f>IF(リレー!H20="","",INDEX('競技者'!$A$2:$A$81,MATCH(リレー!O20,'競技者'!$M$2:$M$81,0)))</f>
      </c>
      <c r="L11" s="86">
        <f>IF(リレー!I20="","",INDEX('競技者'!$A$2:$A$81,MATCH(リレー!P20,'競技者'!$M$2:$M$81,0)))</f>
      </c>
    </row>
    <row r="12" spans="1:12" ht="13.5">
      <c r="A12" s="86">
        <f>IF(リレー!A21="","",リレー!A21)</f>
      </c>
      <c r="B12" s="86">
        <f>IF(リレー!A21="","",'申込一覧'!$F$11)&amp;IF(リレー!B21="","",リレー!B21)</f>
      </c>
      <c r="D12" s="86">
        <f>IF(リレー!A21="","",'申込一覧'!$F$11)&amp;IF(リレー!B21="","",リレー!B21)</f>
      </c>
      <c r="F12" s="86">
        <f>IF(リレー!C21="","",リレー!C21)</f>
      </c>
      <c r="G12" s="86">
        <f>IF(リレー!D21="","",INDEX('競技者'!$A$2:$A$81,MATCH(リレー!K21,'競技者'!$M$2:$M$81,0)))</f>
      </c>
      <c r="H12" s="86">
        <f>IF(リレー!E21="","",INDEX('競技者'!$A$2:$A$81,MATCH(リレー!L21,'競技者'!$M$2:$M$81,0)))</f>
      </c>
      <c r="I12" s="86">
        <f>IF(リレー!F21="","",INDEX('競技者'!$A$2:$A$81,MATCH(リレー!M21,'競技者'!$M$2:$M$81,0)))</f>
      </c>
      <c r="J12" s="86">
        <f>IF(リレー!G21="","",INDEX('競技者'!$A$2:$A$81,MATCH(リレー!N21,'競技者'!$M$2:$M$81,0)))</f>
      </c>
      <c r="K12" s="86">
        <f>IF(リレー!H21="","",INDEX('競技者'!$A$2:$A$81,MATCH(リレー!O21,'競技者'!$M$2:$M$81,0)))</f>
      </c>
      <c r="L12" s="86">
        <f>IF(リレー!I21="","",INDEX('競技者'!$A$2:$A$81,MATCH(リレー!P21,'競技者'!$M$2:$M$81,0)))</f>
      </c>
    </row>
    <row r="13" spans="1:12" ht="13.5">
      <c r="A13" s="86">
        <f>IF(リレー!A22="","",リレー!A22)</f>
      </c>
      <c r="B13" s="86">
        <f>IF(リレー!A22="","",'申込一覧'!$F$11)&amp;IF(リレー!B22="","",リレー!B22)</f>
      </c>
      <c r="D13" s="86">
        <f>IF(リレー!A22="","",'申込一覧'!$F$11)&amp;IF(リレー!B22="","",リレー!B22)</f>
      </c>
      <c r="F13" s="86">
        <f>IF(リレー!C22="","",リレー!C22)</f>
      </c>
      <c r="G13" s="86">
        <f>IF(リレー!D22="","",INDEX('競技者'!$A$2:$A$81,MATCH(リレー!K22,'競技者'!$M$2:$M$81,0)))</f>
      </c>
      <c r="H13" s="86">
        <f>IF(リレー!E22="","",INDEX('競技者'!$A$2:$A$81,MATCH(リレー!L22,'競技者'!$M$2:$M$81,0)))</f>
      </c>
      <c r="I13" s="86">
        <f>IF(リレー!F22="","",INDEX('競技者'!$A$2:$A$81,MATCH(リレー!M22,'競技者'!$M$2:$M$81,0)))</f>
      </c>
      <c r="J13" s="86">
        <f>IF(リレー!G22="","",INDEX('競技者'!$A$2:$A$81,MATCH(リレー!N22,'競技者'!$M$2:$M$81,0)))</f>
      </c>
      <c r="K13" s="86">
        <f>IF(リレー!H22="","",INDEX('競技者'!$A$2:$A$81,MATCH(リレー!O22,'競技者'!$M$2:$M$81,0)))</f>
      </c>
      <c r="L13" s="86">
        <f>IF(リレー!I22="","",INDEX('競技者'!$A$2:$A$81,MATCH(リレー!P22,'競技者'!$M$2:$M$81,0)))</f>
      </c>
    </row>
    <row r="14" spans="1:12" ht="13.5">
      <c r="A14" s="86">
        <f>IF(リレー!A23="","",リレー!A23)</f>
      </c>
      <c r="B14" s="86">
        <f>IF(リレー!A23="","",'申込一覧'!$F$11)&amp;IF(リレー!B23="","",リレー!B23)</f>
      </c>
      <c r="D14" s="86">
        <f>IF(リレー!A23="","",'申込一覧'!$F$11)&amp;IF(リレー!B23="","",リレー!B23)</f>
      </c>
      <c r="F14" s="86">
        <f>IF(リレー!C23="","",リレー!C23)</f>
      </c>
      <c r="G14" s="86">
        <f>IF(リレー!D23="","",INDEX('競技者'!$A$2:$A$81,MATCH(リレー!K23,'競技者'!$M$2:$M$81,0)))</f>
      </c>
      <c r="H14" s="86">
        <f>IF(リレー!E23="","",INDEX('競技者'!$A$2:$A$81,MATCH(リレー!L23,'競技者'!$M$2:$M$81,0)))</f>
      </c>
      <c r="I14" s="86">
        <f>IF(リレー!F23="","",INDEX('競技者'!$A$2:$A$81,MATCH(リレー!M23,'競技者'!$M$2:$M$81,0)))</f>
      </c>
      <c r="J14" s="86">
        <f>IF(リレー!G23="","",INDEX('競技者'!$A$2:$A$81,MATCH(リレー!N23,'競技者'!$M$2:$M$81,0)))</f>
      </c>
      <c r="K14" s="86">
        <f>IF(リレー!H23="","",INDEX('競技者'!$A$2:$A$81,MATCH(リレー!O23,'競技者'!$M$2:$M$81,0)))</f>
      </c>
      <c r="L14" s="86">
        <f>IF(リレー!I23="","",INDEX('競技者'!$A$2:$A$81,MATCH(リレー!P23,'競技者'!$M$2:$M$81,0)))</f>
      </c>
    </row>
    <row r="15" spans="1:12" ht="13.5">
      <c r="A15" s="86">
        <f>IF(リレー!A24="","",リレー!A24)</f>
      </c>
      <c r="B15" s="86">
        <f>IF(リレー!A24="","",'申込一覧'!$F$11)&amp;IF(リレー!B24="","",リレー!B24)</f>
      </c>
      <c r="D15" s="86">
        <f>IF(リレー!A24="","",'申込一覧'!$F$11)&amp;IF(リレー!B24="","",リレー!B24)</f>
      </c>
      <c r="F15" s="86">
        <f>IF(リレー!C24="","",リレー!C24)</f>
      </c>
      <c r="G15" s="86">
        <f>IF(リレー!D24="","",INDEX('競技者'!$A$2:$A$81,MATCH(リレー!K24,'競技者'!$M$2:$M$81,0)))</f>
      </c>
      <c r="H15" s="86">
        <f>IF(リレー!E24="","",INDEX('競技者'!$A$2:$A$81,MATCH(リレー!L24,'競技者'!$M$2:$M$81,0)))</f>
      </c>
      <c r="I15" s="86">
        <f>IF(リレー!F24="","",INDEX('競技者'!$A$2:$A$81,MATCH(リレー!M24,'競技者'!$M$2:$M$81,0)))</f>
      </c>
      <c r="J15" s="86">
        <f>IF(リレー!G24="","",INDEX('競技者'!$A$2:$A$81,MATCH(リレー!N24,'競技者'!$M$2:$M$81,0)))</f>
      </c>
      <c r="K15" s="86">
        <f>IF(リレー!H24="","",INDEX('競技者'!$A$2:$A$81,MATCH(リレー!O24,'競技者'!$M$2:$M$81,0)))</f>
      </c>
      <c r="L15" s="86">
        <f>IF(リレー!I24="","",INDEX('競技者'!$A$2:$A$81,MATCH(リレー!P24,'競技者'!$M$2:$M$81,0)))</f>
      </c>
    </row>
    <row r="16" spans="1:12" ht="13.5">
      <c r="A16" s="86">
        <f>IF(リレー!A25="","",リレー!A25)</f>
      </c>
      <c r="B16" s="86">
        <f>IF(リレー!A25="","",'申込一覧'!$F$11)&amp;IF(リレー!B25="","",リレー!B25)</f>
      </c>
      <c r="D16" s="86">
        <f>IF(リレー!A25="","",'申込一覧'!$F$11)&amp;IF(リレー!B25="","",リレー!B25)</f>
      </c>
      <c r="F16" s="86">
        <f>IF(リレー!C25="","",リレー!C25)</f>
      </c>
      <c r="G16" s="86">
        <f>IF(リレー!D25="","",INDEX('競技者'!$A$2:$A$81,MATCH(リレー!K25,'競技者'!$M$2:$M$81,0)))</f>
      </c>
      <c r="H16" s="86">
        <f>IF(リレー!E25="","",INDEX('競技者'!$A$2:$A$81,MATCH(リレー!L25,'競技者'!$M$2:$M$81,0)))</f>
      </c>
      <c r="I16" s="86">
        <f>IF(リレー!F25="","",INDEX('競技者'!$A$2:$A$81,MATCH(リレー!M25,'競技者'!$M$2:$M$81,0)))</f>
      </c>
      <c r="J16" s="86">
        <f>IF(リレー!G25="","",INDEX('競技者'!$A$2:$A$81,MATCH(リレー!N25,'競技者'!$M$2:$M$81,0)))</f>
      </c>
      <c r="K16" s="86">
        <f>IF(リレー!H25="","",INDEX('競技者'!$A$2:$A$81,MATCH(リレー!O25,'競技者'!$M$2:$M$81,0)))</f>
      </c>
      <c r="L16" s="86">
        <f>IF(リレー!I25="","",INDEX('競技者'!$A$2:$A$81,MATCH(リレー!P25,'競技者'!$M$2:$M$81,0)))</f>
      </c>
    </row>
    <row r="17" spans="1:12" ht="13.5">
      <c r="A17" s="86">
        <f>IF(リレー!A26="","",リレー!A26)</f>
      </c>
      <c r="B17" s="86">
        <f>IF(リレー!A26="","",'申込一覧'!$F$11)&amp;IF(リレー!B26="","",リレー!B26)</f>
      </c>
      <c r="D17" s="86">
        <f>IF(リレー!A26="","",'申込一覧'!$F$11)&amp;IF(リレー!B26="","",リレー!B26)</f>
      </c>
      <c r="F17" s="86">
        <f>IF(リレー!C26="","",リレー!C26)</f>
      </c>
      <c r="G17" s="86">
        <f>IF(リレー!D26="","",INDEX('競技者'!$A$2:$A$81,MATCH(リレー!K26,'競技者'!$M$2:$M$81,0)))</f>
      </c>
      <c r="H17" s="86">
        <f>IF(リレー!E26="","",INDEX('競技者'!$A$2:$A$81,MATCH(リレー!L26,'競技者'!$M$2:$M$81,0)))</f>
      </c>
      <c r="I17" s="86">
        <f>IF(リレー!F26="","",INDEX('競技者'!$A$2:$A$81,MATCH(リレー!M26,'競技者'!$M$2:$M$81,0)))</f>
      </c>
      <c r="J17" s="86">
        <f>IF(リレー!G26="","",INDEX('競技者'!$A$2:$A$81,MATCH(リレー!N26,'競技者'!$M$2:$M$81,0)))</f>
      </c>
      <c r="K17" s="86">
        <f>IF(リレー!H26="","",INDEX('競技者'!$A$2:$A$81,MATCH(リレー!O26,'競技者'!$M$2:$M$81,0)))</f>
      </c>
      <c r="L17" s="86">
        <f>IF(リレー!I26="","",INDEX('競技者'!$A$2:$A$81,MATCH(リレー!P26,'競技者'!$M$2:$M$81,0)))</f>
      </c>
    </row>
    <row r="18" spans="1:12" ht="13.5">
      <c r="A18" s="86">
        <f>IF(リレー!A27="","",リレー!A27)</f>
      </c>
      <c r="B18" s="86">
        <f>IF(リレー!A27="","",'申込一覧'!$F$11)&amp;IF(リレー!B27="","",リレー!B27)</f>
      </c>
      <c r="D18" s="86">
        <f>IF(リレー!A27="","",'申込一覧'!$F$11)&amp;IF(リレー!B27="","",リレー!B27)</f>
      </c>
      <c r="F18" s="86">
        <f>IF(リレー!C27="","",リレー!C27)</f>
      </c>
      <c r="G18" s="86">
        <f>IF(リレー!D27="","",INDEX('競技者'!$A$2:$A$81,MATCH(リレー!K27,'競技者'!$M$2:$M$81,0)))</f>
      </c>
      <c r="H18" s="86">
        <f>IF(リレー!E27="","",INDEX('競技者'!$A$2:$A$81,MATCH(リレー!L27,'競技者'!$M$2:$M$81,0)))</f>
      </c>
      <c r="I18" s="86">
        <f>IF(リレー!F27="","",INDEX('競技者'!$A$2:$A$81,MATCH(リレー!M27,'競技者'!$M$2:$M$81,0)))</f>
      </c>
      <c r="J18" s="86">
        <f>IF(リレー!G27="","",INDEX('競技者'!$A$2:$A$81,MATCH(リレー!N27,'競技者'!$M$2:$M$81,0)))</f>
      </c>
      <c r="K18" s="86">
        <f>IF(リレー!H27="","",INDEX('競技者'!$A$2:$A$81,MATCH(リレー!O27,'競技者'!$M$2:$M$81,0)))</f>
      </c>
      <c r="L18" s="86">
        <f>IF(リレー!I27="","",INDEX('競技者'!$A$2:$A$81,MATCH(リレー!P27,'競技者'!$M$2:$M$81,0)))</f>
      </c>
    </row>
    <row r="19" spans="1:12" ht="13.5">
      <c r="A19" s="86">
        <f>IF(リレー!A28="","",リレー!A28)</f>
      </c>
      <c r="B19" s="86">
        <f>IF(リレー!A28="","",'申込一覧'!$F$11)&amp;IF(リレー!B28="","",リレー!B28)</f>
      </c>
      <c r="D19" s="86">
        <f>IF(リレー!A28="","",'申込一覧'!$F$11)&amp;IF(リレー!B28="","",リレー!B28)</f>
      </c>
      <c r="F19" s="86">
        <f>IF(リレー!C28="","",リレー!C28)</f>
      </c>
      <c r="G19" s="86">
        <f>IF(リレー!D28="","",INDEX('競技者'!$A$2:$A$81,MATCH(リレー!K28,'競技者'!$M$2:$M$81,0)))</f>
      </c>
      <c r="H19" s="86">
        <f>IF(リレー!E28="","",INDEX('競技者'!$A$2:$A$81,MATCH(リレー!L28,'競技者'!$M$2:$M$81,0)))</f>
      </c>
      <c r="I19" s="86">
        <f>IF(リレー!F28="","",INDEX('競技者'!$A$2:$A$81,MATCH(リレー!M28,'競技者'!$M$2:$M$81,0)))</f>
      </c>
      <c r="J19" s="86">
        <f>IF(リレー!G28="","",INDEX('競技者'!$A$2:$A$81,MATCH(リレー!N28,'競技者'!$M$2:$M$81,0)))</f>
      </c>
      <c r="K19" s="86">
        <f>IF(リレー!H28="","",INDEX('競技者'!$A$2:$A$81,MATCH(リレー!O28,'競技者'!$M$2:$M$81,0)))</f>
      </c>
      <c r="L19" s="86">
        <f>IF(リレー!I28="","",INDEX('競技者'!$A$2:$A$81,MATCH(リレー!P28,'競技者'!$M$2:$M$81,0)))</f>
      </c>
    </row>
    <row r="20" spans="1:12" ht="13.5">
      <c r="A20" s="86">
        <f>IF(リレー!A29="","",リレー!A29)</f>
      </c>
      <c r="B20" s="86">
        <f>IF(リレー!A29="","",'申込一覧'!$F$11)&amp;IF(リレー!B29="","",リレー!B29)</f>
      </c>
      <c r="D20" s="86">
        <f>IF(リレー!A29="","",'申込一覧'!$F$11)&amp;IF(リレー!B29="","",リレー!B29)</f>
      </c>
      <c r="F20" s="86">
        <f>IF(リレー!C29="","",リレー!C29)</f>
      </c>
      <c r="G20" s="86">
        <f>IF(リレー!D29="","",INDEX('競技者'!$A$2:$A$81,MATCH(リレー!K29,'競技者'!$M$2:$M$81,0)))</f>
      </c>
      <c r="H20" s="86">
        <f>IF(リレー!E29="","",INDEX('競技者'!$A$2:$A$81,MATCH(リレー!L29,'競技者'!$M$2:$M$81,0)))</f>
      </c>
      <c r="I20" s="86">
        <f>IF(リレー!F29="","",INDEX('競技者'!$A$2:$A$81,MATCH(リレー!M29,'競技者'!$M$2:$M$81,0)))</f>
      </c>
      <c r="J20" s="86">
        <f>IF(リレー!G29="","",INDEX('競技者'!$A$2:$A$81,MATCH(リレー!N29,'競技者'!$M$2:$M$81,0)))</f>
      </c>
      <c r="K20" s="86">
        <f>IF(リレー!H29="","",INDEX('競技者'!$A$2:$A$81,MATCH(リレー!O29,'競技者'!$M$2:$M$81,0)))</f>
      </c>
      <c r="L20" s="86">
        <f>IF(リレー!I29="","",INDEX('競技者'!$A$2:$A$81,MATCH(リレー!P29,'競技者'!$M$2:$M$81,0)))</f>
      </c>
    </row>
    <row r="21" spans="1:12" ht="13.5">
      <c r="A21" s="86">
        <f>IF(リレー!A30="","",リレー!A30)</f>
      </c>
      <c r="B21" s="86">
        <f>IF(リレー!A30="","",'申込一覧'!$F$11)&amp;IF(リレー!B30="","",リレー!B30)</f>
      </c>
      <c r="D21" s="86">
        <f>IF(リレー!A30="","",'申込一覧'!$F$11)&amp;IF(リレー!B30="","",リレー!B30)</f>
      </c>
      <c r="F21" s="86">
        <f>IF(リレー!C30="","",リレー!C30)</f>
      </c>
      <c r="G21" s="86">
        <f>IF(リレー!D30="","",INDEX('競技者'!$A$2:$A$81,MATCH(リレー!K30,'競技者'!$M$2:$M$81,0)))</f>
      </c>
      <c r="H21" s="86">
        <f>IF(リレー!E30="","",INDEX('競技者'!$A$2:$A$81,MATCH(リレー!L30,'競技者'!$M$2:$M$81,0)))</f>
      </c>
      <c r="I21" s="86">
        <f>IF(リレー!F30="","",INDEX('競技者'!$A$2:$A$81,MATCH(リレー!M30,'競技者'!$M$2:$M$81,0)))</f>
      </c>
      <c r="J21" s="86">
        <f>IF(リレー!G30="","",INDEX('競技者'!$A$2:$A$81,MATCH(リレー!N30,'競技者'!$M$2:$M$81,0)))</f>
      </c>
      <c r="K21" s="86">
        <f>IF(リレー!H30="","",INDEX('競技者'!$A$2:$A$81,MATCH(リレー!O30,'競技者'!$M$2:$M$81,0)))</f>
      </c>
      <c r="L21" s="86">
        <f>IF(リレー!I30="","",INDEX('競技者'!$A$2:$A$81,MATCH(リレー!P30,'競技者'!$M$2:$M$81,0)))</f>
      </c>
    </row>
    <row r="22" spans="1:12" ht="13.5">
      <c r="A22" s="86">
        <f>IF(リレー!A31="","",リレー!A31)</f>
      </c>
      <c r="B22" s="86">
        <f>IF(リレー!A31="","",'申込一覧'!$F$11)&amp;IF(リレー!B31="","",リレー!B31)</f>
      </c>
      <c r="D22" s="86">
        <f>IF(リレー!A31="","",'申込一覧'!$F$11)&amp;IF(リレー!B31="","",リレー!B31)</f>
      </c>
      <c r="F22" s="86">
        <f>IF(リレー!C31="","",リレー!C31)</f>
      </c>
      <c r="G22" s="86">
        <f>IF(リレー!D31="","",INDEX('競技者'!$A$2:$A$81,MATCH(リレー!K31,'競技者'!$M$2:$M$81,0)))</f>
      </c>
      <c r="H22" s="86">
        <f>IF(リレー!E31="","",INDEX('競技者'!$A$2:$A$81,MATCH(リレー!L31,'競技者'!$M$2:$M$81,0)))</f>
      </c>
      <c r="I22" s="86">
        <f>IF(リレー!F31="","",INDEX('競技者'!$A$2:$A$81,MATCH(リレー!M31,'競技者'!$M$2:$M$81,0)))</f>
      </c>
      <c r="J22" s="86">
        <f>IF(リレー!G31="","",INDEX('競技者'!$A$2:$A$81,MATCH(リレー!N31,'競技者'!$M$2:$M$81,0)))</f>
      </c>
      <c r="K22" s="86">
        <f>IF(リレー!H31="","",INDEX('競技者'!$A$2:$A$81,MATCH(リレー!O31,'競技者'!$M$2:$M$81,0)))</f>
      </c>
      <c r="L22" s="86">
        <f>IF(リレー!I31="","",INDEX('競技者'!$A$2:$A$81,MATCH(リレー!P31,'競技者'!$M$2:$M$81,0)))</f>
      </c>
    </row>
    <row r="23" spans="1:12" ht="13.5">
      <c r="A23" s="86">
        <f>IF(リレー!A32="","",リレー!A32)</f>
      </c>
      <c r="B23" s="86">
        <f>IF(リレー!A32="","",'申込一覧'!$F$11)&amp;IF(リレー!B32="","",リレー!B32)</f>
      </c>
      <c r="D23" s="86">
        <f>IF(リレー!A32="","",'申込一覧'!$F$11)&amp;IF(リレー!B32="","",リレー!B32)</f>
      </c>
      <c r="F23" s="86">
        <f>IF(リレー!C32="","",リレー!C32)</f>
      </c>
      <c r="G23" s="86">
        <f>IF(リレー!D32="","",INDEX('競技者'!$A$2:$A$81,MATCH(リレー!K32,'競技者'!$M$2:$M$81,0)))</f>
      </c>
      <c r="H23" s="86">
        <f>IF(リレー!E32="","",INDEX('競技者'!$A$2:$A$81,MATCH(リレー!L32,'競技者'!$M$2:$M$81,0)))</f>
      </c>
      <c r="I23" s="86">
        <f>IF(リレー!F32="","",INDEX('競技者'!$A$2:$A$81,MATCH(リレー!M32,'競技者'!$M$2:$M$81,0)))</f>
      </c>
      <c r="J23" s="86">
        <f>IF(リレー!G32="","",INDEX('競技者'!$A$2:$A$81,MATCH(リレー!N32,'競技者'!$M$2:$M$81,0)))</f>
      </c>
      <c r="K23" s="86">
        <f>IF(リレー!H32="","",INDEX('競技者'!$A$2:$A$81,MATCH(リレー!O32,'競技者'!$M$2:$M$81,0)))</f>
      </c>
      <c r="L23" s="86">
        <f>IF(リレー!I32="","",INDEX('競技者'!$A$2:$A$81,MATCH(リレー!P32,'競技者'!$M$2:$M$81,0)))</f>
      </c>
    </row>
    <row r="24" spans="1:12" ht="13.5">
      <c r="A24" s="86">
        <f>IF(リレー!A33="","",リレー!A33)</f>
      </c>
      <c r="B24" s="86">
        <f>IF(リレー!A33="","",'申込一覧'!$F$11)&amp;IF(リレー!B33="","",リレー!B33)</f>
      </c>
      <c r="D24" s="86">
        <f>IF(リレー!A33="","",'申込一覧'!$F$11)&amp;IF(リレー!B33="","",リレー!B33)</f>
      </c>
      <c r="F24" s="86">
        <f>IF(リレー!C33="","",リレー!C33)</f>
      </c>
      <c r="G24" s="86">
        <f>IF(リレー!D33="","",INDEX('競技者'!$A$2:$A$81,MATCH(リレー!K33,'競技者'!$M$2:$M$81,0)))</f>
      </c>
      <c r="H24" s="86">
        <f>IF(リレー!E33="","",INDEX('競技者'!$A$2:$A$81,MATCH(リレー!L33,'競技者'!$M$2:$M$81,0)))</f>
      </c>
      <c r="I24" s="86">
        <f>IF(リレー!F33="","",INDEX('競技者'!$A$2:$A$81,MATCH(リレー!M33,'競技者'!$M$2:$M$81,0)))</f>
      </c>
      <c r="J24" s="86">
        <f>IF(リレー!G33="","",INDEX('競技者'!$A$2:$A$81,MATCH(リレー!N33,'競技者'!$M$2:$M$81,0)))</f>
      </c>
      <c r="K24" s="86">
        <f>IF(リレー!H33="","",INDEX('競技者'!$A$2:$A$81,MATCH(リレー!O33,'競技者'!$M$2:$M$81,0)))</f>
      </c>
      <c r="L24" s="86">
        <f>IF(リレー!I33="","",INDEX('競技者'!$A$2:$A$81,MATCH(リレー!P33,'競技者'!$M$2:$M$81,0)))</f>
      </c>
    </row>
    <row r="25" spans="1:12" ht="13.5">
      <c r="A25" s="86">
        <f>IF(リレー!A34="","",リレー!A34)</f>
      </c>
      <c r="B25" s="86">
        <f>IF(リレー!A34="","",'申込一覧'!$F$11)&amp;IF(リレー!B34="","",リレー!B34)</f>
      </c>
      <c r="D25" s="86">
        <f>IF(リレー!A34="","",'申込一覧'!$F$11)&amp;IF(リレー!B34="","",リレー!B34)</f>
      </c>
      <c r="F25" s="86">
        <f>IF(リレー!C34="","",リレー!C34)</f>
      </c>
      <c r="G25" s="86">
        <f>IF(リレー!D34="","",INDEX('競技者'!$A$2:$A$81,MATCH(リレー!K34,'競技者'!$M$2:$M$81,0)))</f>
      </c>
      <c r="H25" s="86">
        <f>IF(リレー!E34="","",INDEX('競技者'!$A$2:$A$81,MATCH(リレー!L34,'競技者'!$M$2:$M$81,0)))</f>
      </c>
      <c r="I25" s="86">
        <f>IF(リレー!F34="","",INDEX('競技者'!$A$2:$A$81,MATCH(リレー!M34,'競技者'!$M$2:$M$81,0)))</f>
      </c>
      <c r="J25" s="86">
        <f>IF(リレー!G34="","",INDEX('競技者'!$A$2:$A$81,MATCH(リレー!N34,'競技者'!$M$2:$M$81,0)))</f>
      </c>
      <c r="K25" s="86">
        <f>IF(リレー!H34="","",INDEX('競技者'!$A$2:$A$81,MATCH(リレー!O34,'競技者'!$M$2:$M$81,0)))</f>
      </c>
      <c r="L25" s="86">
        <f>IF(リレー!I34="","",INDEX('競技者'!$A$2:$A$81,MATCH(リレー!P34,'競技者'!$M$2:$M$81,0)))</f>
      </c>
    </row>
    <row r="26" spans="1:12" ht="13.5">
      <c r="A26" s="86">
        <f>IF(リレー!A35="","",リレー!A35)</f>
      </c>
      <c r="B26" s="86">
        <f>IF(リレー!A35="","",'申込一覧'!$F$11)&amp;IF(リレー!B35="","",リレー!B35)</f>
      </c>
      <c r="D26" s="86">
        <f>IF(リレー!A35="","",'申込一覧'!$F$11)&amp;IF(リレー!B35="","",リレー!B35)</f>
      </c>
      <c r="F26" s="86">
        <f>IF(リレー!C35="","",リレー!C35)</f>
      </c>
      <c r="G26" s="86">
        <f>IF(リレー!D35="","",INDEX('競技者'!$A$2:$A$81,MATCH(リレー!K35,'競技者'!$M$2:$M$81,0)))</f>
      </c>
      <c r="H26" s="86">
        <f>IF(リレー!E35="","",INDEX('競技者'!$A$2:$A$81,MATCH(リレー!L35,'競技者'!$M$2:$M$81,0)))</f>
      </c>
      <c r="I26" s="86">
        <f>IF(リレー!F35="","",INDEX('競技者'!$A$2:$A$81,MATCH(リレー!M35,'競技者'!$M$2:$M$81,0)))</f>
      </c>
      <c r="J26" s="86">
        <f>IF(リレー!G35="","",INDEX('競技者'!$A$2:$A$81,MATCH(リレー!N35,'競技者'!$M$2:$M$81,0)))</f>
      </c>
      <c r="K26" s="86">
        <f>IF(リレー!H35="","",INDEX('競技者'!$A$2:$A$81,MATCH(リレー!O35,'競技者'!$M$2:$M$81,0)))</f>
      </c>
      <c r="L26" s="86">
        <f>IF(リレー!I35="","",INDEX('競技者'!$A$2:$A$81,MATCH(リレー!P35,'競技者'!$M$2:$M$81,0)))</f>
      </c>
    </row>
    <row r="27" spans="1:12" ht="13.5">
      <c r="A27" s="86">
        <f>IF(リレー!A36="","",リレー!A36)</f>
      </c>
      <c r="B27" s="86">
        <f>IF(リレー!A36="","",'申込一覧'!$F$11)&amp;IF(リレー!B36="","",リレー!B36)</f>
      </c>
      <c r="D27" s="86">
        <f>IF(リレー!A36="","",'申込一覧'!$F$11)&amp;IF(リレー!B36="","",リレー!B36)</f>
      </c>
      <c r="F27" s="86">
        <f>IF(リレー!C36="","",リレー!C36)</f>
      </c>
      <c r="G27" s="86">
        <f>IF(リレー!D36="","",INDEX('競技者'!$A$2:$A$81,MATCH(リレー!K36,'競技者'!$M$2:$M$81,0)))</f>
      </c>
      <c r="H27" s="86">
        <f>IF(リレー!E36="","",INDEX('競技者'!$A$2:$A$81,MATCH(リレー!L36,'競技者'!$M$2:$M$81,0)))</f>
      </c>
      <c r="I27" s="86">
        <f>IF(リレー!F36="","",INDEX('競技者'!$A$2:$A$81,MATCH(リレー!M36,'競技者'!$M$2:$M$81,0)))</f>
      </c>
      <c r="J27" s="86">
        <f>IF(リレー!G36="","",INDEX('競技者'!$A$2:$A$81,MATCH(リレー!N36,'競技者'!$M$2:$M$81,0)))</f>
      </c>
      <c r="K27" s="86">
        <f>IF(リレー!H36="","",INDEX('競技者'!$A$2:$A$81,MATCH(リレー!O36,'競技者'!$M$2:$M$81,0)))</f>
      </c>
      <c r="L27" s="86">
        <f>IF(リレー!I36="","",INDEX('競技者'!$A$2:$A$81,MATCH(リレー!P36,'競技者'!$M$2:$M$81,0)))</f>
      </c>
    </row>
    <row r="28" spans="1:12" ht="13.5">
      <c r="A28" s="86">
        <f>IF(リレー!A37="","",リレー!A37)</f>
      </c>
      <c r="B28" s="86">
        <f>IF(リレー!A37="","",'申込一覧'!$F$11)&amp;IF(リレー!B37="","",リレー!B37)</f>
      </c>
      <c r="D28" s="86">
        <f>IF(リレー!A37="","",'申込一覧'!$F$11)&amp;IF(リレー!B37="","",リレー!B37)</f>
      </c>
      <c r="F28" s="86">
        <f>IF(リレー!C37="","",リレー!C37)</f>
      </c>
      <c r="G28" s="86">
        <f>IF(リレー!D37="","",INDEX('競技者'!$A$2:$A$81,MATCH(リレー!K37,'競技者'!$M$2:$M$81,0)))</f>
      </c>
      <c r="H28" s="86">
        <f>IF(リレー!E37="","",INDEX('競技者'!$A$2:$A$81,MATCH(リレー!L37,'競技者'!$M$2:$M$81,0)))</f>
      </c>
      <c r="I28" s="86">
        <f>IF(リレー!F37="","",INDEX('競技者'!$A$2:$A$81,MATCH(リレー!M37,'競技者'!$M$2:$M$81,0)))</f>
      </c>
      <c r="J28" s="86">
        <f>IF(リレー!G37="","",INDEX('競技者'!$A$2:$A$81,MATCH(リレー!N37,'競技者'!$M$2:$M$81,0)))</f>
      </c>
      <c r="K28" s="86">
        <f>IF(リレー!H37="","",INDEX('競技者'!$A$2:$A$81,MATCH(リレー!O37,'競技者'!$M$2:$M$81,0)))</f>
      </c>
      <c r="L28" s="86">
        <f>IF(リレー!I37="","",INDEX('競技者'!$A$2:$A$81,MATCH(リレー!P37,'競技者'!$M$2:$M$81,0)))</f>
      </c>
    </row>
    <row r="29" spans="1:12" ht="13.5">
      <c r="A29" s="86">
        <f>IF(リレー!A38="","",リレー!A38)</f>
      </c>
      <c r="B29" s="86">
        <f>IF(リレー!A38="","",'申込一覧'!$F$11)&amp;IF(リレー!B38="","",リレー!B38)</f>
      </c>
      <c r="D29" s="86">
        <f>IF(リレー!A38="","",'申込一覧'!$F$11)&amp;IF(リレー!B38="","",リレー!B38)</f>
      </c>
      <c r="F29" s="86">
        <f>IF(リレー!C38="","",リレー!C38)</f>
      </c>
      <c r="G29" s="86">
        <f>IF(リレー!D38="","",INDEX('競技者'!$A$2:$A$81,MATCH(リレー!K38,'競技者'!$M$2:$M$81,0)))</f>
      </c>
      <c r="H29" s="86">
        <f>IF(リレー!E38="","",INDEX('競技者'!$A$2:$A$81,MATCH(リレー!L38,'競技者'!$M$2:$M$81,0)))</f>
      </c>
      <c r="I29" s="86">
        <f>IF(リレー!F38="","",INDEX('競技者'!$A$2:$A$81,MATCH(リレー!M38,'競技者'!$M$2:$M$81,0)))</f>
      </c>
      <c r="J29" s="86">
        <f>IF(リレー!G38="","",INDEX('競技者'!$A$2:$A$81,MATCH(リレー!N38,'競技者'!$M$2:$M$81,0)))</f>
      </c>
      <c r="K29" s="86">
        <f>IF(リレー!H38="","",INDEX('競技者'!$A$2:$A$81,MATCH(リレー!O38,'競技者'!$M$2:$M$81,0)))</f>
      </c>
      <c r="L29" s="86">
        <f>IF(リレー!I38="","",INDEX('競技者'!$A$2:$A$81,MATCH(リレー!P38,'競技者'!$M$2:$M$81,0)))</f>
      </c>
    </row>
    <row r="30" spans="1:12" ht="13.5">
      <c r="A30" s="86">
        <f>IF(リレー!A39="","",リレー!A39)</f>
      </c>
      <c r="B30" s="86">
        <f>IF(リレー!A39="","",'申込一覧'!$F$11)&amp;IF(リレー!B39="","",リレー!B39)</f>
      </c>
      <c r="D30" s="86">
        <f>IF(リレー!A39="","",'申込一覧'!$F$11)&amp;IF(リレー!B39="","",リレー!B39)</f>
      </c>
      <c r="F30" s="86">
        <f>IF(リレー!C39="","",リレー!C39)</f>
      </c>
      <c r="G30" s="86">
        <f>IF(リレー!D39="","",INDEX('競技者'!$A$2:$A$81,MATCH(リレー!K39,'競技者'!$M$2:$M$81,0)))</f>
      </c>
      <c r="H30" s="86">
        <f>IF(リレー!E39="","",INDEX('競技者'!$A$2:$A$81,MATCH(リレー!L39,'競技者'!$M$2:$M$81,0)))</f>
      </c>
      <c r="I30" s="86">
        <f>IF(リレー!F39="","",INDEX('競技者'!$A$2:$A$81,MATCH(リレー!M39,'競技者'!$M$2:$M$81,0)))</f>
      </c>
      <c r="J30" s="86">
        <f>IF(リレー!G39="","",INDEX('競技者'!$A$2:$A$81,MATCH(リレー!N39,'競技者'!$M$2:$M$81,0)))</f>
      </c>
      <c r="K30" s="86">
        <f>IF(リレー!H39="","",INDEX('競技者'!$A$2:$A$81,MATCH(リレー!O39,'競技者'!$M$2:$M$81,0)))</f>
      </c>
      <c r="L30" s="86">
        <f>IF(リレー!I39="","",INDEX('競技者'!$A$2:$A$81,MATCH(リレー!P39,'競技者'!$M$2:$M$81,0)))</f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"/>
  <sheetViews>
    <sheetView zoomScalePageLayoutView="0" workbookViewId="0" topLeftCell="A70">
      <selection activeCell="D12" sqref="D12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6.50390625" style="0" bestFit="1" customWidth="1"/>
    <col min="10" max="12" width="14.625" style="0" bestFit="1" customWidth="1"/>
  </cols>
  <sheetData>
    <row r="1" spans="1:13" s="2" customFormat="1" ht="13.5">
      <c r="A1" s="2" t="s">
        <v>78</v>
      </c>
      <c r="B1" s="2" t="s">
        <v>79</v>
      </c>
      <c r="C1" s="2" t="s">
        <v>80</v>
      </c>
      <c r="D1" s="2" t="s">
        <v>81</v>
      </c>
      <c r="E1" s="3" t="s">
        <v>82</v>
      </c>
      <c r="F1" s="2" t="s">
        <v>83</v>
      </c>
      <c r="G1" s="2" t="s">
        <v>84</v>
      </c>
      <c r="H1" s="2" t="s">
        <v>85</v>
      </c>
      <c r="I1" s="2" t="s">
        <v>86</v>
      </c>
      <c r="J1" s="4" t="s">
        <v>87</v>
      </c>
      <c r="K1" s="4" t="s">
        <v>88</v>
      </c>
      <c r="L1" s="4" t="s">
        <v>89</v>
      </c>
      <c r="M1" s="5"/>
    </row>
    <row r="2" spans="1:13" ht="13.5">
      <c r="A2">
        <f>IF('申込一覧'!B20="","",'申込一覧'!F20*10000+'申込一覧'!B20&amp;'申込一覧'!$N$13&amp;E2)</f>
      </c>
      <c r="B2">
        <f>IF('申込一覧'!C20="","",'申込一覧'!C20&amp;IF('申込一覧'!E20="","","("&amp;'申込一覧'!E20&amp;")"))</f>
      </c>
      <c r="C2">
        <f>IF('申込一覧'!D20="","",'申込一覧'!D20)</f>
      </c>
      <c r="D2">
        <f>IF('申込一覧'!F20="","",'申込一覧'!F20)</f>
      </c>
      <c r="E2">
        <f>IF('申込一覧'!B20="","",INDEX(RIGHTB('名前'!$Y$4:$Y$53,2),MATCH('申込一覧'!G20,県名_個人,0)))</f>
      </c>
      <c r="F2">
        <f>IF('申込一覧'!B20="","",'申込一覧'!$F$11)</f>
      </c>
      <c r="G2">
        <f>IF('申込一覧'!B20="","",0)</f>
      </c>
      <c r="H2">
        <f>IF('申込一覧'!B20="","",0)</f>
      </c>
      <c r="I2">
        <f>IF('申込一覧'!B20="","",'申込一覧'!B20)</f>
      </c>
      <c r="J2">
        <f>IF('申込一覧'!H20="","",INDEX('名前'!$U$4:$U$69,MATCH('申込一覧'!H20,'名前'!$V$4:$V$69,0))&amp;" "&amp;IF('申込一覧'!O20=1,RIGHTB(10000000+'申込一覧'!I20,7),RIGHTB(100000+'申込一覧'!I20,5)))</f>
      </c>
      <c r="K2">
        <f>IF('申込一覧'!J20="","",INDEX('名前'!$U$4:$U$69,MATCH('申込一覧'!J20,'名前'!$V$4:$V$69,0))&amp;" "&amp;IF('申込一覧'!P20=1,RIGHTB(10000000+'申込一覧'!K20,7),RIGHTB(100000+'申込一覧'!K20,5)))</f>
      </c>
      <c r="L2">
        <f>IF('申込一覧'!L20="","",INDEX('名前'!$U$4:$U$69,MATCH('申込一覧'!L20,'名前'!$V$4:$V$69,0))&amp;" "&amp;IF('申込一覧'!Q20=1,RIGHTB(10000000+'申込一覧'!M20,7),RIGHTB(100000+'申込一覧'!M20,5)))</f>
      </c>
      <c r="M2">
        <f>IF('申込一覧'!B20="","",'申込一覧'!F20*10000+'申込一覧'!B20)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13"/>
  <sheetViews>
    <sheetView zoomScalePageLayoutView="0" workbookViewId="0" topLeftCell="A1">
      <selection activeCell="A3" sqref="A3:N3"/>
    </sheetView>
  </sheetViews>
  <sheetFormatPr defaultColWidth="9.00390625" defaultRowHeight="13.5"/>
  <cols>
    <col min="1" max="1" width="14.375" style="0" bestFit="1" customWidth="1"/>
    <col min="2" max="11" width="6.875" style="0" customWidth="1"/>
    <col min="12" max="12" width="7.50390625" style="0" bestFit="1" customWidth="1"/>
    <col min="13" max="13" width="4.50390625" style="0" bestFit="1" customWidth="1"/>
    <col min="14" max="14" width="8.25390625" style="0" bestFit="1" customWidth="1"/>
  </cols>
  <sheetData>
    <row r="1" spans="1:14" s="2" customFormat="1" ht="13.5">
      <c r="A1" s="178" t="s">
        <v>159</v>
      </c>
      <c r="B1" s="182" t="s">
        <v>71</v>
      </c>
      <c r="C1" s="183"/>
      <c r="D1" s="182" t="s">
        <v>65</v>
      </c>
      <c r="E1" s="183"/>
      <c r="F1" s="186" t="s">
        <v>160</v>
      </c>
      <c r="G1" s="180"/>
      <c r="H1" s="186" t="s">
        <v>161</v>
      </c>
      <c r="I1" s="180"/>
      <c r="J1" s="187" t="s">
        <v>162</v>
      </c>
      <c r="K1" s="188"/>
      <c r="L1" s="178" t="s">
        <v>163</v>
      </c>
      <c r="M1" s="178" t="s">
        <v>164</v>
      </c>
      <c r="N1" s="180" t="s">
        <v>165</v>
      </c>
    </row>
    <row r="2" spans="1:14" ht="13.5">
      <c r="A2" s="179"/>
      <c r="B2" s="184"/>
      <c r="C2" s="185"/>
      <c r="D2" s="46" t="s">
        <v>58</v>
      </c>
      <c r="E2" s="47" t="s">
        <v>63</v>
      </c>
      <c r="F2" s="46" t="s">
        <v>166</v>
      </c>
      <c r="G2" s="47" t="s">
        <v>167</v>
      </c>
      <c r="H2" s="48" t="s">
        <v>166</v>
      </c>
      <c r="I2" s="49" t="s">
        <v>167</v>
      </c>
      <c r="J2" s="48" t="s">
        <v>168</v>
      </c>
      <c r="K2" s="50" t="s">
        <v>167</v>
      </c>
      <c r="L2" s="179"/>
      <c r="M2" s="179"/>
      <c r="N2" s="181"/>
    </row>
    <row r="3" spans="1:14" ht="42" customHeight="1">
      <c r="A3" s="52">
        <f>'申込一覧'!F11</f>
        <v>0</v>
      </c>
      <c r="B3" s="53">
        <f>'申込一覧'!K11</f>
        <v>0</v>
      </c>
      <c r="C3" s="54" t="e">
        <f>INDEX($B$6:$B$13,MATCH('申込一覧'!O13,$C$6:$C$13,0))</f>
        <v>#N/A</v>
      </c>
      <c r="D3" s="53">
        <f>'申込一覧'!D14</f>
        <v>0</v>
      </c>
      <c r="E3" s="55">
        <f>'申込一覧'!G14</f>
        <v>0</v>
      </c>
      <c r="F3" s="53">
        <f>'申込一覧'!D15</f>
        <v>0</v>
      </c>
      <c r="G3" s="55">
        <f>'申込一覧'!D16</f>
        <v>0</v>
      </c>
      <c r="H3" s="56">
        <f>'申込一覧'!G15</f>
        <v>0</v>
      </c>
      <c r="I3" s="54">
        <f>'申込一覧'!G16</f>
        <v>0</v>
      </c>
      <c r="J3" s="56">
        <f>F3+H3</f>
        <v>0</v>
      </c>
      <c r="K3" s="54">
        <f>G3+I3</f>
        <v>0</v>
      </c>
      <c r="L3" s="57">
        <f>'申込一覧'!I17</f>
        <v>0</v>
      </c>
      <c r="M3" s="52" t="str">
        <f>IF('申込一覧'!$C$11="徳　島","","県外")</f>
        <v>県外</v>
      </c>
      <c r="N3" s="51">
        <f>IF(L3="","",INT(L3/5000))</f>
        <v>0</v>
      </c>
    </row>
    <row r="6" spans="2:3" ht="13.5">
      <c r="B6">
        <v>1</v>
      </c>
      <c r="C6" t="s">
        <v>169</v>
      </c>
    </row>
    <row r="7" spans="2:3" ht="13.5">
      <c r="B7">
        <v>2</v>
      </c>
      <c r="C7" t="s">
        <v>170</v>
      </c>
    </row>
    <row r="8" spans="2:3" ht="13.5">
      <c r="B8">
        <v>3</v>
      </c>
      <c r="C8" t="s">
        <v>171</v>
      </c>
    </row>
    <row r="9" spans="2:3" ht="13.5">
      <c r="B9">
        <v>4</v>
      </c>
      <c r="C9" t="s">
        <v>172</v>
      </c>
    </row>
    <row r="10" spans="2:3" ht="13.5">
      <c r="B10">
        <v>5</v>
      </c>
      <c r="C10" t="s">
        <v>173</v>
      </c>
    </row>
    <row r="11" spans="2:3" ht="13.5">
      <c r="B11">
        <v>6</v>
      </c>
      <c r="C11" t="s">
        <v>174</v>
      </c>
    </row>
    <row r="12" spans="2:3" ht="13.5">
      <c r="B12">
        <v>7</v>
      </c>
      <c r="C12" t="s">
        <v>175</v>
      </c>
    </row>
    <row r="13" spans="2:3" ht="13.5">
      <c r="B13">
        <v>8</v>
      </c>
      <c r="C13" t="s">
        <v>176</v>
      </c>
    </row>
  </sheetData>
  <sheetProtection/>
  <mergeCells count="9">
    <mergeCell ref="L1:L2"/>
    <mergeCell ref="M1:M2"/>
    <mergeCell ref="N1:N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AB69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3.625" style="69" bestFit="1" customWidth="1"/>
    <col min="2" max="2" width="9.00390625" style="69" customWidth="1"/>
    <col min="3" max="3" width="4.75390625" style="69" customWidth="1"/>
    <col min="4" max="4" width="5.375" style="69" bestFit="1" customWidth="1"/>
    <col min="5" max="5" width="2.875" style="69" bestFit="1" customWidth="1"/>
    <col min="6" max="6" width="6.50390625" style="69" bestFit="1" customWidth="1"/>
    <col min="7" max="7" width="10.625" style="69" bestFit="1" customWidth="1"/>
    <col min="8" max="8" width="5.75390625" style="69" bestFit="1" customWidth="1"/>
    <col min="9" max="9" width="6.50390625" style="69" bestFit="1" customWidth="1"/>
    <col min="10" max="10" width="13.875" style="69" bestFit="1" customWidth="1"/>
    <col min="11" max="11" width="4.375" style="69" customWidth="1"/>
    <col min="12" max="12" width="6.50390625" style="69" bestFit="1" customWidth="1"/>
    <col min="13" max="13" width="13.875" style="69" bestFit="1" customWidth="1"/>
    <col min="14" max="14" width="4.375" style="69" customWidth="1"/>
    <col min="15" max="15" width="6.50390625" style="69" bestFit="1" customWidth="1"/>
    <col min="16" max="16" width="12.75390625" style="69" bestFit="1" customWidth="1"/>
    <col min="17" max="17" width="4.375" style="69" customWidth="1"/>
    <col min="18" max="18" width="6.50390625" style="69" bestFit="1" customWidth="1"/>
    <col min="19" max="19" width="13.875" style="69" bestFit="1" customWidth="1"/>
    <col min="20" max="20" width="4.375" style="69" customWidth="1"/>
    <col min="21" max="21" width="6.50390625" style="69" bestFit="1" customWidth="1"/>
    <col min="22" max="22" width="16.125" style="69" bestFit="1" customWidth="1"/>
    <col min="23" max="24" width="6.00390625" style="69" customWidth="1"/>
    <col min="25" max="25" width="4.125" style="69" bestFit="1" customWidth="1"/>
    <col min="26" max="26" width="10.25390625" style="69" bestFit="1" customWidth="1"/>
    <col min="27" max="16384" width="9.00390625" style="69" customWidth="1"/>
  </cols>
  <sheetData>
    <row r="3" spans="1:26" ht="13.5">
      <c r="A3" s="7" t="s">
        <v>9</v>
      </c>
      <c r="B3" s="7" t="s">
        <v>10</v>
      </c>
      <c r="C3" s="68"/>
      <c r="D3" s="69" t="s">
        <v>2</v>
      </c>
      <c r="F3" s="70"/>
      <c r="G3" s="70">
        <v>1</v>
      </c>
      <c r="I3" s="71"/>
      <c r="J3" s="72" t="s">
        <v>230</v>
      </c>
      <c r="L3" s="71"/>
      <c r="M3" s="72" t="s">
        <v>244</v>
      </c>
      <c r="O3" s="71"/>
      <c r="P3" s="72" t="s">
        <v>146</v>
      </c>
      <c r="R3" s="71"/>
      <c r="S3" s="72" t="s">
        <v>179</v>
      </c>
      <c r="Y3" s="7" t="s">
        <v>9</v>
      </c>
      <c r="Z3" s="7" t="s">
        <v>10</v>
      </c>
    </row>
    <row r="4" spans="1:26" ht="13.5">
      <c r="A4" s="7"/>
      <c r="B4" s="7"/>
      <c r="D4" s="69">
        <v>1</v>
      </c>
      <c r="F4" s="70"/>
      <c r="G4" s="70"/>
      <c r="I4" s="73"/>
      <c r="J4" s="74"/>
      <c r="L4" s="73"/>
      <c r="M4" s="74"/>
      <c r="O4" s="73"/>
      <c r="P4" s="74"/>
      <c r="R4" s="73"/>
      <c r="S4" s="74"/>
      <c r="U4" s="110" t="s">
        <v>250</v>
      </c>
      <c r="V4" s="111" t="s">
        <v>215</v>
      </c>
      <c r="W4" s="112">
        <v>1</v>
      </c>
      <c r="Y4" s="7"/>
      <c r="Z4" s="7"/>
    </row>
    <row r="5" spans="1:28" ht="13.5">
      <c r="A5" s="9">
        <v>37</v>
      </c>
      <c r="B5" s="7" t="s">
        <v>54</v>
      </c>
      <c r="D5" s="69">
        <v>2</v>
      </c>
      <c r="F5" s="14"/>
      <c r="G5" s="14"/>
      <c r="I5" s="10" t="s">
        <v>251</v>
      </c>
      <c r="J5" s="11" t="s">
        <v>215</v>
      </c>
      <c r="L5" s="10" t="s">
        <v>251</v>
      </c>
      <c r="M5" s="11" t="s">
        <v>215</v>
      </c>
      <c r="O5" s="10" t="s">
        <v>251</v>
      </c>
      <c r="P5" s="11" t="s">
        <v>215</v>
      </c>
      <c r="R5" s="10" t="s">
        <v>366</v>
      </c>
      <c r="S5" s="11" t="s">
        <v>365</v>
      </c>
      <c r="U5" s="113" t="s">
        <v>252</v>
      </c>
      <c r="V5" s="114" t="s">
        <v>231</v>
      </c>
      <c r="W5" s="115">
        <v>1</v>
      </c>
      <c r="Y5" s="9">
        <v>137</v>
      </c>
      <c r="Z5" s="7" t="s">
        <v>132</v>
      </c>
      <c r="AB5" s="75"/>
    </row>
    <row r="6" spans="1:28" ht="13.5">
      <c r="A6" s="9">
        <v>36</v>
      </c>
      <c r="B6" s="7" t="s">
        <v>55</v>
      </c>
      <c r="F6" s="14"/>
      <c r="G6" s="14"/>
      <c r="I6" s="10" t="s">
        <v>253</v>
      </c>
      <c r="J6" s="11" t="s">
        <v>231</v>
      </c>
      <c r="L6" s="10" t="s">
        <v>253</v>
      </c>
      <c r="M6" s="11" t="s">
        <v>231</v>
      </c>
      <c r="O6" s="10" t="s">
        <v>253</v>
      </c>
      <c r="P6" s="11" t="s">
        <v>231</v>
      </c>
      <c r="R6" s="10" t="s">
        <v>298</v>
      </c>
      <c r="S6" s="11" t="s">
        <v>301</v>
      </c>
      <c r="U6" s="113" t="s">
        <v>254</v>
      </c>
      <c r="V6" s="114" t="s">
        <v>216</v>
      </c>
      <c r="W6" s="115">
        <v>1</v>
      </c>
      <c r="Y6" s="9">
        <v>136</v>
      </c>
      <c r="Z6" s="7" t="s">
        <v>133</v>
      </c>
      <c r="AB6" s="75"/>
    </row>
    <row r="7" spans="1:28" ht="13.5">
      <c r="A7" s="9">
        <v>38</v>
      </c>
      <c r="B7" s="7" t="s">
        <v>56</v>
      </c>
      <c r="F7" s="14"/>
      <c r="G7" s="14"/>
      <c r="I7" s="10" t="s">
        <v>255</v>
      </c>
      <c r="J7" s="11" t="s">
        <v>216</v>
      </c>
      <c r="L7" s="10" t="s">
        <v>255</v>
      </c>
      <c r="M7" s="11" t="s">
        <v>216</v>
      </c>
      <c r="O7" s="10" t="s">
        <v>255</v>
      </c>
      <c r="P7" s="11" t="s">
        <v>216</v>
      </c>
      <c r="R7" s="10" t="s">
        <v>304</v>
      </c>
      <c r="S7" s="11" t="s">
        <v>302</v>
      </c>
      <c r="U7" s="113" t="s">
        <v>316</v>
      </c>
      <c r="V7" s="114" t="s">
        <v>315</v>
      </c>
      <c r="W7" s="115">
        <v>1</v>
      </c>
      <c r="Y7" s="9">
        <v>138</v>
      </c>
      <c r="Z7" s="7" t="s">
        <v>134</v>
      </c>
      <c r="AB7" s="75"/>
    </row>
    <row r="8" spans="1:28" ht="13.5">
      <c r="A8" s="9">
        <v>39</v>
      </c>
      <c r="B8" s="7" t="s">
        <v>57</v>
      </c>
      <c r="F8" s="70"/>
      <c r="G8" s="70"/>
      <c r="I8" s="10" t="s">
        <v>317</v>
      </c>
      <c r="J8" s="11" t="s">
        <v>315</v>
      </c>
      <c r="L8" s="10" t="s">
        <v>316</v>
      </c>
      <c r="M8" s="11" t="s">
        <v>315</v>
      </c>
      <c r="O8" s="10" t="s">
        <v>316</v>
      </c>
      <c r="P8" s="11" t="s">
        <v>315</v>
      </c>
      <c r="R8" s="10" t="s">
        <v>307</v>
      </c>
      <c r="S8" s="11" t="s">
        <v>305</v>
      </c>
      <c r="U8" s="113" t="s">
        <v>256</v>
      </c>
      <c r="V8" s="114" t="s">
        <v>232</v>
      </c>
      <c r="W8" s="115">
        <v>1</v>
      </c>
      <c r="Y8" s="9">
        <v>139</v>
      </c>
      <c r="Z8" s="7" t="s">
        <v>135</v>
      </c>
      <c r="AB8" s="75"/>
    </row>
    <row r="9" spans="1:28" ht="13.5">
      <c r="A9" s="9"/>
      <c r="B9" s="7"/>
      <c r="F9" s="14"/>
      <c r="G9" s="14"/>
      <c r="I9" s="10" t="s">
        <v>257</v>
      </c>
      <c r="J9" s="11" t="s">
        <v>232</v>
      </c>
      <c r="L9" s="10" t="s">
        <v>257</v>
      </c>
      <c r="M9" s="11" t="s">
        <v>232</v>
      </c>
      <c r="O9" s="10" t="s">
        <v>257</v>
      </c>
      <c r="P9" s="11" t="s">
        <v>232</v>
      </c>
      <c r="R9" s="10" t="s">
        <v>300</v>
      </c>
      <c r="S9" s="11" t="s">
        <v>308</v>
      </c>
      <c r="U9" s="113" t="s">
        <v>258</v>
      </c>
      <c r="V9" s="114" t="s">
        <v>233</v>
      </c>
      <c r="W9" s="115">
        <v>1</v>
      </c>
      <c r="Y9" s="9"/>
      <c r="Z9" s="7"/>
      <c r="AB9" s="75"/>
    </row>
    <row r="10" spans="1:28" ht="13.5">
      <c r="A10" s="8">
        <v>1</v>
      </c>
      <c r="B10" s="7" t="s">
        <v>11</v>
      </c>
      <c r="F10" s="14"/>
      <c r="G10" s="14"/>
      <c r="I10" s="10" t="s">
        <v>259</v>
      </c>
      <c r="J10" s="11" t="s">
        <v>233</v>
      </c>
      <c r="L10" s="10" t="s">
        <v>259</v>
      </c>
      <c r="M10" s="11" t="s">
        <v>233</v>
      </c>
      <c r="O10" s="10" t="s">
        <v>293</v>
      </c>
      <c r="P10" s="11" t="s">
        <v>248</v>
      </c>
      <c r="R10" s="12" t="s">
        <v>310</v>
      </c>
      <c r="S10" s="13" t="s">
        <v>326</v>
      </c>
      <c r="U10" s="113" t="s">
        <v>260</v>
      </c>
      <c r="V10" s="114" t="s">
        <v>234</v>
      </c>
      <c r="W10" s="115">
        <v>2</v>
      </c>
      <c r="Y10" s="8">
        <v>101</v>
      </c>
      <c r="Z10" s="7" t="s">
        <v>11</v>
      </c>
      <c r="AB10" s="75"/>
    </row>
    <row r="11" spans="1:28" ht="13.5">
      <c r="A11" s="8">
        <v>2</v>
      </c>
      <c r="B11" s="7" t="s">
        <v>12</v>
      </c>
      <c r="F11" s="14"/>
      <c r="G11" s="14"/>
      <c r="I11" s="10" t="s">
        <v>261</v>
      </c>
      <c r="J11" s="11" t="s">
        <v>234</v>
      </c>
      <c r="L11" s="10" t="s">
        <v>261</v>
      </c>
      <c r="M11" s="11" t="s">
        <v>234</v>
      </c>
      <c r="O11" s="10" t="s">
        <v>259</v>
      </c>
      <c r="P11" s="11" t="s">
        <v>233</v>
      </c>
      <c r="R11" s="108"/>
      <c r="S11" s="108"/>
      <c r="U11" s="113" t="s">
        <v>262</v>
      </c>
      <c r="V11" s="114" t="s">
        <v>235</v>
      </c>
      <c r="W11" s="115">
        <v>2</v>
      </c>
      <c r="Y11" s="8">
        <v>102</v>
      </c>
      <c r="Z11" s="7" t="s">
        <v>100</v>
      </c>
      <c r="AB11" s="75"/>
    </row>
    <row r="12" spans="1:28" ht="13.5">
      <c r="A12" s="8">
        <v>3</v>
      </c>
      <c r="B12" s="7" t="s">
        <v>13</v>
      </c>
      <c r="F12" s="14"/>
      <c r="G12" s="14"/>
      <c r="I12" s="10" t="s">
        <v>263</v>
      </c>
      <c r="J12" s="11" t="s">
        <v>235</v>
      </c>
      <c r="L12" s="10" t="s">
        <v>263</v>
      </c>
      <c r="M12" s="11" t="s">
        <v>235</v>
      </c>
      <c r="O12" s="10" t="s">
        <v>261</v>
      </c>
      <c r="P12" s="11" t="s">
        <v>234</v>
      </c>
      <c r="R12" s="14"/>
      <c r="S12" s="14"/>
      <c r="U12" s="113" t="s">
        <v>264</v>
      </c>
      <c r="V12" s="114" t="s">
        <v>217</v>
      </c>
      <c r="W12" s="115">
        <v>2</v>
      </c>
      <c r="Y12" s="8">
        <v>103</v>
      </c>
      <c r="Z12" s="7" t="s">
        <v>101</v>
      </c>
      <c r="AB12" s="75"/>
    </row>
    <row r="13" spans="1:28" ht="13.5">
      <c r="A13" s="8">
        <v>4</v>
      </c>
      <c r="B13" s="7" t="s">
        <v>14</v>
      </c>
      <c r="F13" s="14"/>
      <c r="G13" s="14"/>
      <c r="I13" s="10" t="s">
        <v>265</v>
      </c>
      <c r="J13" s="11" t="s">
        <v>217</v>
      </c>
      <c r="L13" s="10" t="s">
        <v>265</v>
      </c>
      <c r="M13" s="11" t="s">
        <v>217</v>
      </c>
      <c r="O13" s="10" t="s">
        <v>263</v>
      </c>
      <c r="P13" s="11" t="s">
        <v>235</v>
      </c>
      <c r="R13" s="14"/>
      <c r="S13" s="14"/>
      <c r="U13" s="113" t="s">
        <v>266</v>
      </c>
      <c r="V13" s="114" t="s">
        <v>236</v>
      </c>
      <c r="W13" s="115">
        <v>2</v>
      </c>
      <c r="Y13" s="8">
        <v>104</v>
      </c>
      <c r="Z13" s="7" t="s">
        <v>102</v>
      </c>
      <c r="AB13" s="75"/>
    </row>
    <row r="14" spans="1:28" ht="13.5">
      <c r="A14" s="8">
        <v>5</v>
      </c>
      <c r="B14" s="7" t="s">
        <v>15</v>
      </c>
      <c r="F14" s="1"/>
      <c r="G14" s="1"/>
      <c r="I14" s="10" t="s">
        <v>267</v>
      </c>
      <c r="J14" s="11" t="s">
        <v>236</v>
      </c>
      <c r="L14" s="10" t="s">
        <v>267</v>
      </c>
      <c r="M14" s="11" t="s">
        <v>236</v>
      </c>
      <c r="O14" s="10" t="s">
        <v>265</v>
      </c>
      <c r="P14" s="11" t="s">
        <v>217</v>
      </c>
      <c r="R14" s="14"/>
      <c r="S14" s="14"/>
      <c r="U14" s="113" t="s">
        <v>268</v>
      </c>
      <c r="V14" s="114" t="s">
        <v>218</v>
      </c>
      <c r="W14" s="115">
        <v>2</v>
      </c>
      <c r="Y14" s="8">
        <v>105</v>
      </c>
      <c r="Z14" s="7" t="s">
        <v>103</v>
      </c>
      <c r="AB14" s="75"/>
    </row>
    <row r="15" spans="1:28" ht="13.5">
      <c r="A15" s="8">
        <v>6</v>
      </c>
      <c r="B15" s="7" t="s">
        <v>16</v>
      </c>
      <c r="F15" s="1"/>
      <c r="G15" s="1"/>
      <c r="I15" s="10" t="s">
        <v>269</v>
      </c>
      <c r="J15" s="11" t="s">
        <v>218</v>
      </c>
      <c r="L15" s="10" t="s">
        <v>269</v>
      </c>
      <c r="M15" s="11" t="s">
        <v>218</v>
      </c>
      <c r="O15" s="10" t="s">
        <v>267</v>
      </c>
      <c r="P15" s="11" t="s">
        <v>236</v>
      </c>
      <c r="R15" s="14"/>
      <c r="S15" s="14"/>
      <c r="U15" s="113" t="s">
        <v>288</v>
      </c>
      <c r="V15" s="114" t="s">
        <v>177</v>
      </c>
      <c r="W15" s="115">
        <v>2</v>
      </c>
      <c r="Y15" s="8">
        <v>106</v>
      </c>
      <c r="Z15" s="7" t="s">
        <v>104</v>
      </c>
      <c r="AB15" s="75"/>
    </row>
    <row r="16" spans="1:28" ht="13.5">
      <c r="A16" s="8">
        <v>7</v>
      </c>
      <c r="B16" s="7" t="s">
        <v>17</v>
      </c>
      <c r="F16" s="1"/>
      <c r="G16" s="1"/>
      <c r="I16" s="10" t="s">
        <v>271</v>
      </c>
      <c r="J16" s="11" t="s">
        <v>219</v>
      </c>
      <c r="L16" s="10" t="s">
        <v>289</v>
      </c>
      <c r="M16" s="11" t="s">
        <v>177</v>
      </c>
      <c r="O16" s="10" t="s">
        <v>269</v>
      </c>
      <c r="P16" s="11" t="s">
        <v>218</v>
      </c>
      <c r="R16" s="14"/>
      <c r="S16" s="14"/>
      <c r="U16" s="113" t="s">
        <v>270</v>
      </c>
      <c r="V16" s="114" t="s">
        <v>219</v>
      </c>
      <c r="W16" s="115">
        <v>2</v>
      </c>
      <c r="Y16" s="8">
        <v>107</v>
      </c>
      <c r="Z16" s="7" t="s">
        <v>105</v>
      </c>
      <c r="AB16" s="75"/>
    </row>
    <row r="17" spans="1:28" ht="13.5">
      <c r="A17" s="8">
        <v>8</v>
      </c>
      <c r="B17" s="7" t="s">
        <v>18</v>
      </c>
      <c r="F17" s="1"/>
      <c r="G17" s="1"/>
      <c r="I17" s="10" t="s">
        <v>273</v>
      </c>
      <c r="J17" s="11" t="s">
        <v>220</v>
      </c>
      <c r="L17" s="10" t="s">
        <v>271</v>
      </c>
      <c r="M17" s="11" t="s">
        <v>219</v>
      </c>
      <c r="O17" s="10" t="s">
        <v>294</v>
      </c>
      <c r="P17" s="11" t="s">
        <v>212</v>
      </c>
      <c r="R17" s="14"/>
      <c r="S17" s="14"/>
      <c r="U17" s="113" t="s">
        <v>290</v>
      </c>
      <c r="V17" s="114" t="s">
        <v>178</v>
      </c>
      <c r="W17" s="115">
        <v>2</v>
      </c>
      <c r="Y17" s="8">
        <v>108</v>
      </c>
      <c r="Z17" s="7" t="s">
        <v>106</v>
      </c>
      <c r="AB17" s="75"/>
    </row>
    <row r="18" spans="1:28" ht="13.5">
      <c r="A18" s="8">
        <v>9</v>
      </c>
      <c r="B18" s="7" t="s">
        <v>19</v>
      </c>
      <c r="F18" s="1"/>
      <c r="G18" s="1"/>
      <c r="I18" s="10" t="s">
        <v>275</v>
      </c>
      <c r="J18" s="11" t="s">
        <v>237</v>
      </c>
      <c r="L18" s="10" t="s">
        <v>291</v>
      </c>
      <c r="M18" s="11" t="s">
        <v>178</v>
      </c>
      <c r="O18" s="10" t="s">
        <v>271</v>
      </c>
      <c r="P18" s="11" t="s">
        <v>219</v>
      </c>
      <c r="R18" s="14"/>
      <c r="S18" s="14"/>
      <c r="U18" s="113" t="s">
        <v>272</v>
      </c>
      <c r="V18" s="114" t="s">
        <v>220</v>
      </c>
      <c r="W18" s="115">
        <v>2</v>
      </c>
      <c r="Y18" s="8">
        <v>109</v>
      </c>
      <c r="Z18" s="7" t="s">
        <v>107</v>
      </c>
      <c r="AB18" s="75"/>
    </row>
    <row r="19" spans="1:28" ht="13.5">
      <c r="A19" s="8">
        <v>10</v>
      </c>
      <c r="B19" s="7" t="s">
        <v>20</v>
      </c>
      <c r="F19" s="1"/>
      <c r="G19" s="1"/>
      <c r="I19" s="10"/>
      <c r="J19" s="11"/>
      <c r="L19" s="10" t="s">
        <v>273</v>
      </c>
      <c r="M19" s="11" t="s">
        <v>220</v>
      </c>
      <c r="O19" s="10" t="s">
        <v>322</v>
      </c>
      <c r="P19" s="77" t="s">
        <v>213</v>
      </c>
      <c r="R19" s="14"/>
      <c r="S19" s="14"/>
      <c r="U19" s="113" t="s">
        <v>357</v>
      </c>
      <c r="V19" s="114" t="s">
        <v>247</v>
      </c>
      <c r="W19" s="115">
        <v>2</v>
      </c>
      <c r="Y19" s="8">
        <v>110</v>
      </c>
      <c r="Z19" s="7" t="s">
        <v>108</v>
      </c>
      <c r="AB19" s="75"/>
    </row>
    <row r="20" spans="1:28" ht="13.5">
      <c r="A20" s="8">
        <v>11</v>
      </c>
      <c r="B20" s="7" t="s">
        <v>21</v>
      </c>
      <c r="F20" s="1"/>
      <c r="G20" s="1"/>
      <c r="I20" s="10" t="s">
        <v>334</v>
      </c>
      <c r="J20" s="11" t="s">
        <v>331</v>
      </c>
      <c r="L20" s="10" t="s">
        <v>357</v>
      </c>
      <c r="M20" s="11" t="s">
        <v>247</v>
      </c>
      <c r="O20" s="10" t="s">
        <v>273</v>
      </c>
      <c r="P20" s="11" t="s">
        <v>220</v>
      </c>
      <c r="R20" s="14"/>
      <c r="S20" s="14"/>
      <c r="U20" s="113" t="s">
        <v>274</v>
      </c>
      <c r="V20" s="114" t="s">
        <v>237</v>
      </c>
      <c r="W20" s="115">
        <v>2</v>
      </c>
      <c r="Y20" s="8">
        <v>111</v>
      </c>
      <c r="Z20" s="7" t="s">
        <v>109</v>
      </c>
      <c r="AB20" s="75"/>
    </row>
    <row r="21" spans="1:28" ht="13.5">
      <c r="A21" s="8">
        <v>12</v>
      </c>
      <c r="B21" s="7" t="s">
        <v>22</v>
      </c>
      <c r="F21" s="1"/>
      <c r="G21" s="1"/>
      <c r="I21" s="12" t="s">
        <v>336</v>
      </c>
      <c r="J21" s="13" t="s">
        <v>332</v>
      </c>
      <c r="L21" s="10" t="s">
        <v>275</v>
      </c>
      <c r="M21" s="11" t="s">
        <v>237</v>
      </c>
      <c r="O21" s="10" t="s">
        <v>275</v>
      </c>
      <c r="P21" s="11" t="s">
        <v>237</v>
      </c>
      <c r="R21" s="14"/>
      <c r="S21" s="14"/>
      <c r="U21" s="113" t="s">
        <v>333</v>
      </c>
      <c r="V21" s="114" t="s">
        <v>331</v>
      </c>
      <c r="W21" s="115">
        <v>2</v>
      </c>
      <c r="Y21" s="8">
        <v>112</v>
      </c>
      <c r="Z21" s="7" t="s">
        <v>110</v>
      </c>
      <c r="AB21" s="75"/>
    </row>
    <row r="22" spans="1:28" ht="13.5">
      <c r="A22" s="8">
        <v>13</v>
      </c>
      <c r="B22" s="7" t="s">
        <v>23</v>
      </c>
      <c r="I22" s="14"/>
      <c r="J22" s="14"/>
      <c r="L22" s="10"/>
      <c r="M22" s="11"/>
      <c r="O22" s="10" t="s">
        <v>324</v>
      </c>
      <c r="P22" s="11" t="s">
        <v>320</v>
      </c>
      <c r="R22" s="14"/>
      <c r="S22" s="14"/>
      <c r="U22" s="113" t="s">
        <v>335</v>
      </c>
      <c r="V22" s="114" t="s">
        <v>332</v>
      </c>
      <c r="W22" s="115">
        <v>2</v>
      </c>
      <c r="Y22" s="8">
        <v>113</v>
      </c>
      <c r="Z22" s="7" t="s">
        <v>111</v>
      </c>
      <c r="AB22" s="75"/>
    </row>
    <row r="23" spans="1:28" ht="13.5">
      <c r="A23" s="8">
        <v>14</v>
      </c>
      <c r="B23" s="7" t="s">
        <v>24</v>
      </c>
      <c r="I23" s="14"/>
      <c r="J23" s="14"/>
      <c r="L23" s="10" t="s">
        <v>340</v>
      </c>
      <c r="M23" s="11" t="s">
        <v>328</v>
      </c>
      <c r="O23" s="10"/>
      <c r="P23" s="11"/>
      <c r="R23" s="14"/>
      <c r="S23" s="14"/>
      <c r="U23" s="113" t="s">
        <v>339</v>
      </c>
      <c r="V23" s="114" t="s">
        <v>328</v>
      </c>
      <c r="W23" s="115">
        <v>1</v>
      </c>
      <c r="Y23" s="8">
        <v>114</v>
      </c>
      <c r="Z23" s="7" t="s">
        <v>24</v>
      </c>
      <c r="AB23" s="75"/>
    </row>
    <row r="24" spans="1:28" ht="13.5">
      <c r="A24" s="8">
        <v>15</v>
      </c>
      <c r="B24" s="7" t="s">
        <v>25</v>
      </c>
      <c r="I24" s="14"/>
      <c r="J24" s="14"/>
      <c r="L24" s="12" t="s">
        <v>338</v>
      </c>
      <c r="M24" s="13" t="s">
        <v>329</v>
      </c>
      <c r="O24" s="10" t="s">
        <v>340</v>
      </c>
      <c r="P24" s="11" t="s">
        <v>328</v>
      </c>
      <c r="R24" s="71"/>
      <c r="S24" s="72" t="s">
        <v>180</v>
      </c>
      <c r="U24" s="113" t="s">
        <v>337</v>
      </c>
      <c r="V24" s="114" t="s">
        <v>329</v>
      </c>
      <c r="W24" s="115">
        <v>2</v>
      </c>
      <c r="Y24" s="8">
        <v>115</v>
      </c>
      <c r="Z24" s="7" t="s">
        <v>112</v>
      </c>
      <c r="AB24" s="75"/>
    </row>
    <row r="25" spans="1:28" ht="13.5">
      <c r="A25" s="8">
        <v>16</v>
      </c>
      <c r="B25" s="7" t="s">
        <v>26</v>
      </c>
      <c r="I25" s="14"/>
      <c r="J25" s="14"/>
      <c r="L25" s="14"/>
      <c r="M25" s="14"/>
      <c r="O25" s="12" t="s">
        <v>359</v>
      </c>
      <c r="P25" s="13" t="s">
        <v>330</v>
      </c>
      <c r="R25" s="73"/>
      <c r="S25" s="74"/>
      <c r="U25" s="116" t="s">
        <v>359</v>
      </c>
      <c r="V25" s="117" t="s">
        <v>330</v>
      </c>
      <c r="W25" s="118">
        <v>2</v>
      </c>
      <c r="Y25" s="8">
        <v>116</v>
      </c>
      <c r="Z25" s="7" t="s">
        <v>113</v>
      </c>
      <c r="AB25" s="75"/>
    </row>
    <row r="26" spans="1:28" ht="13.5">
      <c r="A26" s="8">
        <v>17</v>
      </c>
      <c r="B26" s="7" t="s">
        <v>27</v>
      </c>
      <c r="E26" s="76"/>
      <c r="F26" s="76" t="s">
        <v>71</v>
      </c>
      <c r="G26" s="76" t="s">
        <v>77</v>
      </c>
      <c r="I26" s="14"/>
      <c r="J26" s="14"/>
      <c r="L26" s="14"/>
      <c r="M26" s="14"/>
      <c r="R26" s="10" t="s">
        <v>366</v>
      </c>
      <c r="S26" s="11" t="s">
        <v>367</v>
      </c>
      <c r="U26" s="113" t="s">
        <v>250</v>
      </c>
      <c r="V26" s="114" t="s">
        <v>221</v>
      </c>
      <c r="W26" s="115">
        <v>1</v>
      </c>
      <c r="Y26" s="8">
        <v>117</v>
      </c>
      <c r="Z26" s="7" t="s">
        <v>114</v>
      </c>
      <c r="AB26" s="75"/>
    </row>
    <row r="27" spans="1:28" ht="13.5" customHeight="1">
      <c r="A27" s="8">
        <v>18</v>
      </c>
      <c r="B27" s="7" t="s">
        <v>28</v>
      </c>
      <c r="E27" s="189" t="s">
        <v>150</v>
      </c>
      <c r="F27" s="76" t="s">
        <v>143</v>
      </c>
      <c r="G27" s="76">
        <v>500</v>
      </c>
      <c r="H27" s="69" t="s">
        <v>152</v>
      </c>
      <c r="I27" s="71"/>
      <c r="J27" s="72" t="s">
        <v>246</v>
      </c>
      <c r="L27" s="71"/>
      <c r="M27" s="72" t="s">
        <v>245</v>
      </c>
      <c r="R27" s="10" t="s">
        <v>298</v>
      </c>
      <c r="S27" s="11" t="s">
        <v>227</v>
      </c>
      <c r="U27" s="113" t="s">
        <v>252</v>
      </c>
      <c r="V27" s="114" t="s">
        <v>222</v>
      </c>
      <c r="W27" s="115">
        <v>1</v>
      </c>
      <c r="Y27" s="8">
        <v>118</v>
      </c>
      <c r="Z27" s="7" t="s">
        <v>115</v>
      </c>
      <c r="AB27" s="75"/>
    </row>
    <row r="28" spans="1:28" ht="13.5">
      <c r="A28" s="9">
        <v>19</v>
      </c>
      <c r="B28" s="7" t="s">
        <v>29</v>
      </c>
      <c r="E28" s="190"/>
      <c r="F28" s="76" t="s">
        <v>144</v>
      </c>
      <c r="G28" s="76">
        <v>700</v>
      </c>
      <c r="H28" s="69" t="s">
        <v>153</v>
      </c>
      <c r="I28" s="73"/>
      <c r="J28" s="74"/>
      <c r="L28" s="73"/>
      <c r="M28" s="74"/>
      <c r="R28" s="10" t="s">
        <v>304</v>
      </c>
      <c r="S28" s="11" t="s">
        <v>311</v>
      </c>
      <c r="U28" s="113" t="s">
        <v>254</v>
      </c>
      <c r="V28" s="114" t="s">
        <v>238</v>
      </c>
      <c r="W28" s="115">
        <v>1</v>
      </c>
      <c r="Y28" s="9">
        <v>119</v>
      </c>
      <c r="Z28" s="7" t="s">
        <v>116</v>
      </c>
      <c r="AB28" s="75"/>
    </row>
    <row r="29" spans="1:28" ht="13.5">
      <c r="A29" s="9">
        <v>20</v>
      </c>
      <c r="B29" s="7" t="s">
        <v>30</v>
      </c>
      <c r="E29" s="190"/>
      <c r="F29" s="76" t="s">
        <v>73</v>
      </c>
      <c r="G29" s="76">
        <v>900</v>
      </c>
      <c r="H29" s="69" t="s">
        <v>229</v>
      </c>
      <c r="I29" s="10" t="s">
        <v>251</v>
      </c>
      <c r="J29" s="11" t="s">
        <v>221</v>
      </c>
      <c r="L29" s="10" t="s">
        <v>251</v>
      </c>
      <c r="M29" s="11" t="s">
        <v>221</v>
      </c>
      <c r="R29" s="10" t="s">
        <v>307</v>
      </c>
      <c r="S29" s="11" t="s">
        <v>312</v>
      </c>
      <c r="U29" s="113" t="s">
        <v>316</v>
      </c>
      <c r="V29" s="114" t="s">
        <v>318</v>
      </c>
      <c r="W29" s="115">
        <v>1</v>
      </c>
      <c r="Y29" s="9">
        <v>120</v>
      </c>
      <c r="Z29" s="7" t="s">
        <v>117</v>
      </c>
      <c r="AB29" s="75"/>
    </row>
    <row r="30" spans="1:28" ht="13.5">
      <c r="A30" s="9">
        <v>21</v>
      </c>
      <c r="B30" s="7" t="s">
        <v>31</v>
      </c>
      <c r="E30" s="190"/>
      <c r="F30" s="76" t="s">
        <v>72</v>
      </c>
      <c r="G30" s="76">
        <v>1200</v>
      </c>
      <c r="H30" s="69" t="s">
        <v>154</v>
      </c>
      <c r="I30" s="10" t="s">
        <v>253</v>
      </c>
      <c r="J30" s="11" t="s">
        <v>222</v>
      </c>
      <c r="L30" s="10" t="s">
        <v>253</v>
      </c>
      <c r="M30" s="11" t="s">
        <v>222</v>
      </c>
      <c r="R30" s="10" t="s">
        <v>300</v>
      </c>
      <c r="S30" s="11" t="s">
        <v>228</v>
      </c>
      <c r="U30" s="113" t="s">
        <v>276</v>
      </c>
      <c r="V30" s="114" t="s">
        <v>239</v>
      </c>
      <c r="W30" s="115">
        <v>1</v>
      </c>
      <c r="Y30" s="9">
        <v>121</v>
      </c>
      <c r="Z30" s="7" t="s">
        <v>118</v>
      </c>
      <c r="AB30" s="75"/>
    </row>
    <row r="31" spans="1:28" ht="13.5">
      <c r="A31" s="9"/>
      <c r="B31" s="7"/>
      <c r="E31" s="191"/>
      <c r="F31" s="76" t="s">
        <v>167</v>
      </c>
      <c r="G31" s="76">
        <v>1200</v>
      </c>
      <c r="I31" s="10" t="s">
        <v>255</v>
      </c>
      <c r="J31" s="11" t="s">
        <v>238</v>
      </c>
      <c r="L31" s="10" t="s">
        <v>255</v>
      </c>
      <c r="M31" s="11" t="s">
        <v>238</v>
      </c>
      <c r="R31" s="12" t="s">
        <v>310</v>
      </c>
      <c r="S31" s="13" t="s">
        <v>327</v>
      </c>
      <c r="U31" s="113" t="s">
        <v>278</v>
      </c>
      <c r="V31" s="114" t="s">
        <v>240</v>
      </c>
      <c r="W31" s="115">
        <v>1</v>
      </c>
      <c r="Y31" s="9"/>
      <c r="Z31" s="7"/>
      <c r="AB31" s="75"/>
    </row>
    <row r="32" spans="1:28" ht="13.5" customHeight="1">
      <c r="A32" s="9">
        <v>22</v>
      </c>
      <c r="B32" s="7" t="s">
        <v>32</v>
      </c>
      <c r="E32" s="189" t="s">
        <v>151</v>
      </c>
      <c r="F32" s="76" t="s">
        <v>143</v>
      </c>
      <c r="G32" s="76">
        <v>500</v>
      </c>
      <c r="H32" s="69" t="s">
        <v>155</v>
      </c>
      <c r="I32" s="10" t="s">
        <v>317</v>
      </c>
      <c r="J32" s="11" t="s">
        <v>318</v>
      </c>
      <c r="L32" s="10" t="s">
        <v>316</v>
      </c>
      <c r="M32" s="11" t="s">
        <v>318</v>
      </c>
      <c r="R32" s="14"/>
      <c r="S32" s="14"/>
      <c r="U32" s="113" t="s">
        <v>260</v>
      </c>
      <c r="V32" s="114" t="s">
        <v>241</v>
      </c>
      <c r="W32" s="115">
        <v>2</v>
      </c>
      <c r="Y32" s="9">
        <v>122</v>
      </c>
      <c r="Z32" s="7" t="s">
        <v>119</v>
      </c>
      <c r="AB32" s="75"/>
    </row>
    <row r="33" spans="1:28" ht="13.5">
      <c r="A33" s="9">
        <v>23</v>
      </c>
      <c r="B33" s="7" t="s">
        <v>33</v>
      </c>
      <c r="E33" s="190"/>
      <c r="F33" s="76" t="s">
        <v>144</v>
      </c>
      <c r="G33" s="76">
        <v>700</v>
      </c>
      <c r="H33" s="69" t="s">
        <v>156</v>
      </c>
      <c r="I33" s="10" t="s">
        <v>277</v>
      </c>
      <c r="J33" s="11" t="s">
        <v>239</v>
      </c>
      <c r="L33" s="10" t="s">
        <v>277</v>
      </c>
      <c r="M33" s="11" t="s">
        <v>239</v>
      </c>
      <c r="O33" s="71"/>
      <c r="P33" s="72" t="s">
        <v>147</v>
      </c>
      <c r="R33" s="14"/>
      <c r="S33" s="14"/>
      <c r="U33" s="113" t="s">
        <v>262</v>
      </c>
      <c r="V33" s="114" t="s">
        <v>242</v>
      </c>
      <c r="W33" s="115">
        <v>2</v>
      </c>
      <c r="Y33" s="9">
        <v>123</v>
      </c>
      <c r="Z33" s="7" t="s">
        <v>120</v>
      </c>
      <c r="AB33" s="75"/>
    </row>
    <row r="34" spans="1:28" ht="13.5">
      <c r="A34" s="9">
        <v>24</v>
      </c>
      <c r="B34" s="7" t="s">
        <v>34</v>
      </c>
      <c r="E34" s="190"/>
      <c r="F34" s="76" t="s">
        <v>73</v>
      </c>
      <c r="G34" s="76">
        <v>900</v>
      </c>
      <c r="H34" s="69" t="s">
        <v>157</v>
      </c>
      <c r="I34" s="10" t="s">
        <v>279</v>
      </c>
      <c r="J34" s="11" t="s">
        <v>240</v>
      </c>
      <c r="L34" s="10" t="s">
        <v>279</v>
      </c>
      <c r="M34" s="11" t="s">
        <v>240</v>
      </c>
      <c r="O34" s="73"/>
      <c r="P34" s="74"/>
      <c r="U34" s="113" t="s">
        <v>264</v>
      </c>
      <c r="V34" s="114" t="s">
        <v>223</v>
      </c>
      <c r="W34" s="115">
        <v>2</v>
      </c>
      <c r="Y34" s="9">
        <v>124</v>
      </c>
      <c r="Z34" s="7" t="s">
        <v>121</v>
      </c>
      <c r="AB34" s="75"/>
    </row>
    <row r="35" spans="1:28" ht="13.5">
      <c r="A35" s="9">
        <v>25</v>
      </c>
      <c r="B35" s="7" t="s">
        <v>35</v>
      </c>
      <c r="E35" s="190"/>
      <c r="F35" s="76" t="s">
        <v>72</v>
      </c>
      <c r="G35" s="76">
        <v>1200</v>
      </c>
      <c r="H35" s="69" t="s">
        <v>158</v>
      </c>
      <c r="I35" s="10" t="s">
        <v>261</v>
      </c>
      <c r="J35" s="11" t="s">
        <v>241</v>
      </c>
      <c r="L35" s="10" t="s">
        <v>261</v>
      </c>
      <c r="M35" s="11" t="s">
        <v>241</v>
      </c>
      <c r="O35" s="73" t="s">
        <v>250</v>
      </c>
      <c r="P35" s="74" t="s">
        <v>221</v>
      </c>
      <c r="U35" s="113" t="s">
        <v>266</v>
      </c>
      <c r="V35" s="114" t="s">
        <v>319</v>
      </c>
      <c r="W35" s="115">
        <v>2</v>
      </c>
      <c r="Y35" s="9">
        <v>125</v>
      </c>
      <c r="Z35" s="7" t="s">
        <v>122</v>
      </c>
      <c r="AB35" s="75"/>
    </row>
    <row r="36" spans="1:28" ht="13.5">
      <c r="A36" s="9">
        <v>26</v>
      </c>
      <c r="B36" s="7" t="s">
        <v>36</v>
      </c>
      <c r="E36" s="191"/>
      <c r="F36" s="76" t="s">
        <v>167</v>
      </c>
      <c r="G36" s="76">
        <v>1200</v>
      </c>
      <c r="I36" s="10" t="s">
        <v>263</v>
      </c>
      <c r="J36" s="11" t="s">
        <v>242</v>
      </c>
      <c r="L36" s="10" t="s">
        <v>263</v>
      </c>
      <c r="M36" s="11" t="s">
        <v>242</v>
      </c>
      <c r="O36" s="73" t="s">
        <v>252</v>
      </c>
      <c r="P36" s="74" t="s">
        <v>222</v>
      </c>
      <c r="U36" s="113" t="s">
        <v>280</v>
      </c>
      <c r="V36" s="114" t="s">
        <v>224</v>
      </c>
      <c r="W36" s="115">
        <v>2</v>
      </c>
      <c r="Y36" s="9">
        <v>126</v>
      </c>
      <c r="Z36" s="7" t="s">
        <v>123</v>
      </c>
      <c r="AB36" s="75"/>
    </row>
    <row r="37" spans="1:28" ht="13.5">
      <c r="A37" s="9">
        <v>27</v>
      </c>
      <c r="B37" s="7" t="s">
        <v>37</v>
      </c>
      <c r="I37" s="10" t="s">
        <v>265</v>
      </c>
      <c r="J37" s="11" t="s">
        <v>223</v>
      </c>
      <c r="L37" s="10" t="s">
        <v>265</v>
      </c>
      <c r="M37" s="11" t="s">
        <v>223</v>
      </c>
      <c r="O37" s="73" t="s">
        <v>254</v>
      </c>
      <c r="P37" s="74" t="s">
        <v>238</v>
      </c>
      <c r="U37" s="113" t="s">
        <v>282</v>
      </c>
      <c r="V37" s="114" t="s">
        <v>225</v>
      </c>
      <c r="W37" s="115">
        <v>2</v>
      </c>
      <c r="Y37" s="9">
        <v>127</v>
      </c>
      <c r="Z37" s="7" t="s">
        <v>124</v>
      </c>
      <c r="AB37" s="75"/>
    </row>
    <row r="38" spans="1:28" ht="13.5">
      <c r="A38" s="9">
        <v>28</v>
      </c>
      <c r="B38" s="7" t="s">
        <v>38</v>
      </c>
      <c r="I38" s="10" t="s">
        <v>266</v>
      </c>
      <c r="J38" s="11" t="s">
        <v>319</v>
      </c>
      <c r="L38" s="10" t="s">
        <v>266</v>
      </c>
      <c r="M38" s="11" t="s">
        <v>319</v>
      </c>
      <c r="O38" s="73" t="s">
        <v>316</v>
      </c>
      <c r="P38" s="74" t="s">
        <v>318</v>
      </c>
      <c r="U38" s="113" t="s">
        <v>284</v>
      </c>
      <c r="V38" s="114" t="s">
        <v>226</v>
      </c>
      <c r="W38" s="115">
        <v>2</v>
      </c>
      <c r="Y38" s="9">
        <v>128</v>
      </c>
      <c r="Z38" s="7" t="s">
        <v>125</v>
      </c>
      <c r="AB38" s="75"/>
    </row>
    <row r="39" spans="1:28" ht="13.5">
      <c r="A39" s="9">
        <v>29</v>
      </c>
      <c r="B39" s="7" t="s">
        <v>39</v>
      </c>
      <c r="I39" s="10" t="s">
        <v>281</v>
      </c>
      <c r="J39" s="11" t="s">
        <v>224</v>
      </c>
      <c r="L39" s="10" t="s">
        <v>281</v>
      </c>
      <c r="M39" s="11" t="s">
        <v>224</v>
      </c>
      <c r="O39" s="73" t="s">
        <v>276</v>
      </c>
      <c r="P39" s="74" t="s">
        <v>239</v>
      </c>
      <c r="U39" s="113" t="s">
        <v>286</v>
      </c>
      <c r="V39" s="114" t="s">
        <v>243</v>
      </c>
      <c r="W39" s="115">
        <v>2</v>
      </c>
      <c r="Y39" s="9">
        <v>129</v>
      </c>
      <c r="Z39" s="7" t="s">
        <v>126</v>
      </c>
      <c r="AB39" s="75"/>
    </row>
    <row r="40" spans="1:28" ht="13.5">
      <c r="A40" s="9">
        <v>30</v>
      </c>
      <c r="B40" s="7" t="s">
        <v>40</v>
      </c>
      <c r="I40" s="10" t="s">
        <v>283</v>
      </c>
      <c r="J40" s="11" t="s">
        <v>225</v>
      </c>
      <c r="L40" s="10" t="s">
        <v>283</v>
      </c>
      <c r="M40" s="11" t="s">
        <v>225</v>
      </c>
      <c r="O40" s="73" t="s">
        <v>295</v>
      </c>
      <c r="P40" s="74" t="s">
        <v>249</v>
      </c>
      <c r="U40" s="113" t="s">
        <v>358</v>
      </c>
      <c r="V40" s="114" t="s">
        <v>341</v>
      </c>
      <c r="W40" s="115">
        <v>1</v>
      </c>
      <c r="Y40" s="9">
        <v>130</v>
      </c>
      <c r="Z40" s="7" t="s">
        <v>40</v>
      </c>
      <c r="AB40" s="75"/>
    </row>
    <row r="41" spans="1:28" ht="13.5">
      <c r="A41" s="9">
        <v>31</v>
      </c>
      <c r="B41" s="7" t="s">
        <v>41</v>
      </c>
      <c r="I41" s="10" t="s">
        <v>285</v>
      </c>
      <c r="J41" s="11" t="s">
        <v>226</v>
      </c>
      <c r="L41" s="10" t="s">
        <v>285</v>
      </c>
      <c r="M41" s="11" t="s">
        <v>226</v>
      </c>
      <c r="O41" s="73" t="s">
        <v>278</v>
      </c>
      <c r="P41" s="74" t="s">
        <v>240</v>
      </c>
      <c r="U41" s="110" t="s">
        <v>292</v>
      </c>
      <c r="V41" s="111" t="s">
        <v>248</v>
      </c>
      <c r="W41" s="112">
        <v>1</v>
      </c>
      <c r="Y41" s="9">
        <v>131</v>
      </c>
      <c r="Z41" s="7" t="s">
        <v>127</v>
      </c>
      <c r="AB41" s="75"/>
    </row>
    <row r="42" spans="1:28" ht="13.5">
      <c r="A42" s="9">
        <v>32</v>
      </c>
      <c r="B42" s="7" t="s">
        <v>42</v>
      </c>
      <c r="I42" s="12" t="s">
        <v>287</v>
      </c>
      <c r="J42" s="13" t="s">
        <v>243</v>
      </c>
      <c r="L42" s="10" t="s">
        <v>287</v>
      </c>
      <c r="M42" s="11" t="s">
        <v>243</v>
      </c>
      <c r="O42" s="73" t="s">
        <v>260</v>
      </c>
      <c r="P42" s="74" t="s">
        <v>241</v>
      </c>
      <c r="U42" s="113" t="s">
        <v>294</v>
      </c>
      <c r="V42" s="114" t="s">
        <v>212</v>
      </c>
      <c r="W42" s="115">
        <v>2</v>
      </c>
      <c r="Y42" s="9">
        <v>132</v>
      </c>
      <c r="Z42" s="7" t="s">
        <v>128</v>
      </c>
      <c r="AB42" s="75"/>
    </row>
    <row r="43" spans="1:28" ht="13.5">
      <c r="A43" s="9">
        <v>33</v>
      </c>
      <c r="B43" s="7" t="s">
        <v>43</v>
      </c>
      <c r="I43" s="14"/>
      <c r="J43" s="14"/>
      <c r="L43" s="10"/>
      <c r="M43" s="11"/>
      <c r="O43" s="73" t="s">
        <v>262</v>
      </c>
      <c r="P43" s="74" t="s">
        <v>242</v>
      </c>
      <c r="U43" s="113" t="s">
        <v>321</v>
      </c>
      <c r="V43" s="114" t="s">
        <v>213</v>
      </c>
      <c r="W43" s="115">
        <v>2</v>
      </c>
      <c r="Y43" s="9">
        <v>133</v>
      </c>
      <c r="Z43" s="7" t="s">
        <v>129</v>
      </c>
      <c r="AB43" s="75"/>
    </row>
    <row r="44" spans="1:28" ht="13.5">
      <c r="A44" s="9">
        <v>34</v>
      </c>
      <c r="B44" s="7" t="s">
        <v>44</v>
      </c>
      <c r="I44" s="14"/>
      <c r="J44" s="14"/>
      <c r="L44" s="12" t="s">
        <v>358</v>
      </c>
      <c r="M44" s="13" t="s">
        <v>341</v>
      </c>
      <c r="O44" s="73" t="s">
        <v>264</v>
      </c>
      <c r="P44" s="74" t="s">
        <v>223</v>
      </c>
      <c r="U44" s="116" t="s">
        <v>323</v>
      </c>
      <c r="V44" s="117" t="s">
        <v>320</v>
      </c>
      <c r="W44" s="118">
        <v>2</v>
      </c>
      <c r="Y44" s="9">
        <v>134</v>
      </c>
      <c r="Z44" s="7" t="s">
        <v>130</v>
      </c>
      <c r="AB44" s="75"/>
    </row>
    <row r="45" spans="1:28" ht="13.5">
      <c r="A45" s="9">
        <v>35</v>
      </c>
      <c r="B45" s="7" t="s">
        <v>53</v>
      </c>
      <c r="L45" s="14"/>
      <c r="M45" s="14"/>
      <c r="O45" s="73" t="s">
        <v>266</v>
      </c>
      <c r="P45" s="74" t="s">
        <v>319</v>
      </c>
      <c r="U45" s="110" t="s">
        <v>295</v>
      </c>
      <c r="V45" s="111" t="s">
        <v>249</v>
      </c>
      <c r="W45" s="112">
        <v>1</v>
      </c>
      <c r="Y45" s="9">
        <v>135</v>
      </c>
      <c r="Z45" s="7" t="s">
        <v>131</v>
      </c>
      <c r="AB45" s="75"/>
    </row>
    <row r="46" spans="1:28" ht="13.5">
      <c r="A46" s="9">
        <v>40</v>
      </c>
      <c r="B46" s="7" t="s">
        <v>45</v>
      </c>
      <c r="L46" s="14"/>
      <c r="M46" s="14"/>
      <c r="O46" s="73" t="s">
        <v>280</v>
      </c>
      <c r="P46" s="74" t="s">
        <v>224</v>
      </c>
      <c r="U46" s="113" t="s">
        <v>296</v>
      </c>
      <c r="V46" s="114" t="s">
        <v>214</v>
      </c>
      <c r="W46" s="115">
        <v>2</v>
      </c>
      <c r="Y46" s="9">
        <v>140</v>
      </c>
      <c r="Z46" s="7" t="s">
        <v>136</v>
      </c>
      <c r="AB46" s="75"/>
    </row>
    <row r="47" spans="1:28" ht="13.5">
      <c r="A47" s="9">
        <v>41</v>
      </c>
      <c r="B47" s="7" t="s">
        <v>46</v>
      </c>
      <c r="O47" s="10" t="s">
        <v>296</v>
      </c>
      <c r="P47" s="11" t="s">
        <v>214</v>
      </c>
      <c r="U47" s="116" t="s">
        <v>323</v>
      </c>
      <c r="V47" s="117" t="s">
        <v>325</v>
      </c>
      <c r="W47" s="118">
        <v>2</v>
      </c>
      <c r="Y47" s="9">
        <v>141</v>
      </c>
      <c r="Z47" s="7" t="s">
        <v>137</v>
      </c>
      <c r="AB47" s="75"/>
    </row>
    <row r="48" spans="1:28" ht="13.5">
      <c r="A48" s="9">
        <v>42</v>
      </c>
      <c r="B48" s="7" t="s">
        <v>47</v>
      </c>
      <c r="O48" s="73" t="s">
        <v>282</v>
      </c>
      <c r="P48" s="74" t="s">
        <v>225</v>
      </c>
      <c r="U48" s="113" t="s">
        <v>366</v>
      </c>
      <c r="V48" s="114" t="s">
        <v>365</v>
      </c>
      <c r="W48" s="115">
        <v>1</v>
      </c>
      <c r="Y48" s="9">
        <v>142</v>
      </c>
      <c r="Z48" s="7" t="s">
        <v>138</v>
      </c>
      <c r="AB48" s="75"/>
    </row>
    <row r="49" spans="1:28" ht="13.5">
      <c r="A49" s="9">
        <v>43</v>
      </c>
      <c r="B49" s="7" t="s">
        <v>48</v>
      </c>
      <c r="J49" s="87" t="s">
        <v>193</v>
      </c>
      <c r="O49" s="73" t="s">
        <v>284</v>
      </c>
      <c r="P49" s="74" t="s">
        <v>226</v>
      </c>
      <c r="U49" s="113" t="s">
        <v>297</v>
      </c>
      <c r="V49" s="114" t="s">
        <v>301</v>
      </c>
      <c r="W49" s="115">
        <v>1</v>
      </c>
      <c r="Y49" s="9">
        <v>143</v>
      </c>
      <c r="Z49" s="7" t="s">
        <v>139</v>
      </c>
      <c r="AB49" s="75"/>
    </row>
    <row r="50" spans="1:28" ht="13.5">
      <c r="A50" s="9">
        <v>44</v>
      </c>
      <c r="B50" s="7" t="s">
        <v>49</v>
      </c>
      <c r="J50" s="88"/>
      <c r="O50" s="73" t="s">
        <v>286</v>
      </c>
      <c r="P50" s="74" t="s">
        <v>243</v>
      </c>
      <c r="U50" s="113" t="s">
        <v>303</v>
      </c>
      <c r="V50" s="114" t="s">
        <v>302</v>
      </c>
      <c r="W50" s="115">
        <v>1</v>
      </c>
      <c r="Y50" s="9">
        <v>144</v>
      </c>
      <c r="Z50" s="7" t="s">
        <v>140</v>
      </c>
      <c r="AB50" s="75"/>
    </row>
    <row r="51" spans="1:28" ht="13.5">
      <c r="A51" s="9">
        <v>45</v>
      </c>
      <c r="B51" s="7" t="s">
        <v>50</v>
      </c>
      <c r="J51" s="88" t="s">
        <v>194</v>
      </c>
      <c r="O51" s="10" t="s">
        <v>323</v>
      </c>
      <c r="P51" s="11" t="s">
        <v>325</v>
      </c>
      <c r="U51" s="113" t="s">
        <v>306</v>
      </c>
      <c r="V51" s="114" t="s">
        <v>305</v>
      </c>
      <c r="W51" s="115">
        <v>2</v>
      </c>
      <c r="Y51" s="9">
        <v>145</v>
      </c>
      <c r="Z51" s="7" t="s">
        <v>141</v>
      </c>
      <c r="AB51" s="75"/>
    </row>
    <row r="52" spans="1:28" ht="13.5">
      <c r="A52" s="9">
        <v>46</v>
      </c>
      <c r="B52" s="7" t="s">
        <v>51</v>
      </c>
      <c r="J52" s="89" t="s">
        <v>195</v>
      </c>
      <c r="O52" s="73"/>
      <c r="P52" s="74"/>
      <c r="U52" s="113" t="s">
        <v>299</v>
      </c>
      <c r="V52" s="114" t="s">
        <v>308</v>
      </c>
      <c r="W52" s="115">
        <v>2</v>
      </c>
      <c r="Y52" s="9">
        <v>146</v>
      </c>
      <c r="Z52" s="7" t="s">
        <v>51</v>
      </c>
      <c r="AB52" s="75"/>
    </row>
    <row r="53" spans="1:26" ht="13.5">
      <c r="A53" s="9">
        <v>47</v>
      </c>
      <c r="B53" s="7" t="s">
        <v>52</v>
      </c>
      <c r="O53" s="12" t="s">
        <v>358</v>
      </c>
      <c r="P53" s="13" t="s">
        <v>341</v>
      </c>
      <c r="U53" s="116" t="s">
        <v>309</v>
      </c>
      <c r="V53" s="117" t="s">
        <v>326</v>
      </c>
      <c r="W53" s="118">
        <v>2</v>
      </c>
      <c r="Y53" s="9">
        <v>147</v>
      </c>
      <c r="Z53" s="7" t="s">
        <v>142</v>
      </c>
    </row>
    <row r="54" spans="15:23" ht="13.5">
      <c r="O54" s="108"/>
      <c r="P54" s="109"/>
      <c r="U54" s="113" t="s">
        <v>366</v>
      </c>
      <c r="V54" s="114" t="s">
        <v>367</v>
      </c>
      <c r="W54" s="115">
        <v>1</v>
      </c>
    </row>
    <row r="55" spans="15:23" ht="13.5">
      <c r="O55" s="70"/>
      <c r="P55" s="70"/>
      <c r="U55" s="113" t="s">
        <v>297</v>
      </c>
      <c r="V55" s="114" t="s">
        <v>227</v>
      </c>
      <c r="W55" s="115">
        <v>1</v>
      </c>
    </row>
    <row r="56" spans="10:23" ht="13.5">
      <c r="J56" s="87" t="s">
        <v>196</v>
      </c>
      <c r="O56" s="70"/>
      <c r="P56" s="70"/>
      <c r="U56" s="113" t="s">
        <v>303</v>
      </c>
      <c r="V56" s="114" t="s">
        <v>311</v>
      </c>
      <c r="W56" s="115">
        <v>1</v>
      </c>
    </row>
    <row r="57" spans="10:23" ht="13.5">
      <c r="J57" s="88"/>
      <c r="O57" s="70"/>
      <c r="P57" s="70"/>
      <c r="U57" s="113" t="s">
        <v>306</v>
      </c>
      <c r="V57" s="114" t="s">
        <v>312</v>
      </c>
      <c r="W57" s="115">
        <v>2</v>
      </c>
    </row>
    <row r="58" spans="10:23" ht="13.5">
      <c r="J58" s="88" t="s">
        <v>197</v>
      </c>
      <c r="O58" s="14"/>
      <c r="P58" s="14"/>
      <c r="U58" s="113" t="s">
        <v>299</v>
      </c>
      <c r="V58" s="114" t="s">
        <v>228</v>
      </c>
      <c r="W58" s="115">
        <v>2</v>
      </c>
    </row>
    <row r="59" spans="10:23" ht="13.5">
      <c r="J59" s="88" t="s">
        <v>198</v>
      </c>
      <c r="O59" s="14"/>
      <c r="P59" s="14"/>
      <c r="U59" s="116" t="s">
        <v>309</v>
      </c>
      <c r="V59" s="117" t="s">
        <v>327</v>
      </c>
      <c r="W59" s="118">
        <v>2</v>
      </c>
    </row>
    <row r="60" spans="10:23" ht="13.5">
      <c r="J60" s="88" t="s">
        <v>199</v>
      </c>
      <c r="O60" s="14"/>
      <c r="P60" s="14"/>
      <c r="U60" s="14"/>
      <c r="V60" s="14"/>
      <c r="W60" s="70"/>
    </row>
    <row r="61" spans="10:23" ht="13.5">
      <c r="J61" s="88" t="s">
        <v>200</v>
      </c>
      <c r="O61" s="14"/>
      <c r="P61" s="14"/>
      <c r="U61" s="14"/>
      <c r="V61" s="14"/>
      <c r="W61" s="70"/>
    </row>
    <row r="62" spans="10:23" ht="13.5">
      <c r="J62" s="88" t="s">
        <v>201</v>
      </c>
      <c r="O62" s="14"/>
      <c r="P62" s="14"/>
      <c r="U62" s="14"/>
      <c r="V62" s="14"/>
      <c r="W62" s="70"/>
    </row>
    <row r="63" spans="10:22" ht="13.5">
      <c r="J63" s="88" t="s">
        <v>202</v>
      </c>
      <c r="O63" s="14"/>
      <c r="P63" s="14"/>
      <c r="U63" s="1"/>
      <c r="V63" s="1"/>
    </row>
    <row r="64" spans="10:22" ht="13.5">
      <c r="J64" s="88" t="s">
        <v>203</v>
      </c>
      <c r="O64" s="14"/>
      <c r="P64" s="70"/>
      <c r="U64" s="1"/>
      <c r="V64" s="1"/>
    </row>
    <row r="65" spans="10:22" ht="13.5">
      <c r="J65" s="88" t="s">
        <v>204</v>
      </c>
      <c r="O65" s="70"/>
      <c r="P65" s="70"/>
      <c r="U65" s="1"/>
      <c r="V65" s="1"/>
    </row>
    <row r="66" spans="10:22" ht="13.5">
      <c r="J66" s="88" t="s">
        <v>205</v>
      </c>
      <c r="U66" s="1"/>
      <c r="V66" s="1"/>
    </row>
    <row r="67" spans="10:22" ht="13.5">
      <c r="J67" s="89" t="s">
        <v>206</v>
      </c>
      <c r="U67" s="1"/>
      <c r="V67" s="1"/>
    </row>
    <row r="68" spans="21:22" ht="13.5">
      <c r="U68" s="1"/>
      <c r="V68" s="1"/>
    </row>
    <row r="69" spans="21:22" ht="13.5">
      <c r="U69" s="1"/>
      <c r="V69" s="1"/>
    </row>
  </sheetData>
  <sheetProtection/>
  <mergeCells count="2">
    <mergeCell ref="E27:E31"/>
    <mergeCell ref="E32:E36"/>
  </mergeCells>
  <printOptions/>
  <pageMargins left="0.7" right="0.7" top="0.75" bottom="0.75" header="0.3" footer="0.3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2019-04-09T04:26:28Z</cp:lastPrinted>
  <dcterms:created xsi:type="dcterms:W3CDTF">2010-11-15T02:46:27Z</dcterms:created>
  <dcterms:modified xsi:type="dcterms:W3CDTF">2019-04-09T13:32:52Z</dcterms:modified>
  <cp:category/>
  <cp:version/>
  <cp:contentType/>
  <cp:contentStatus/>
</cp:coreProperties>
</file>