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記入上の注意（必ずお読みください）" sheetId="1" r:id="rId1"/>
    <sheet name="様式1" sheetId="2" r:id="rId2"/>
    <sheet name="様式２" sheetId="3" r:id="rId3"/>
    <sheet name="リレー" sheetId="4" r:id="rId4"/>
    <sheet name="競技者" sheetId="5" state="hidden" r:id="rId5"/>
    <sheet name="ﾘﾚｰDB" sheetId="6" state="hidden" r:id="rId6"/>
    <sheet name="名前" sheetId="7" state="hidden" r:id="rId7"/>
    <sheet name="確認シート" sheetId="8" r:id="rId8"/>
  </sheets>
  <definedNames>
    <definedName name="_xlfn.COUNTIFS" hidden="1">#NAME?</definedName>
    <definedName name="_xlnm.Print_Area" localSheetId="3">'リレー'!$A$1:$I$25</definedName>
    <definedName name="_xlnm.Print_Area" localSheetId="1">'様式1'!$A$1:$N$99</definedName>
    <definedName name="_xlnm.Print_Area" localSheetId="2">'様式２'!$A$1:$J$51</definedName>
    <definedName name="_xlnm.Print_Titles" localSheetId="1">'様式1'!$19:$19</definedName>
    <definedName name="Rチーム">'名前'!$D$22:$D$31</definedName>
    <definedName name="ﾅﾝﾊﾞｰ">'様式1'!$B$20:$B$99</definedName>
    <definedName name="リレー">'名前'!$D$14:$D$17</definedName>
    <definedName name="種別">'名前'!$F$30:$F$33</definedName>
    <definedName name="女子">'名前'!$J$4:$J$19</definedName>
    <definedName name="性別">'名前'!$D$4:$D$5</definedName>
    <definedName name="男子">'名前'!$G$4:$G$24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<sst xmlns="http://schemas.openxmlformats.org/spreadsheetml/2006/main" count="474" uniqueCount="286">
  <si>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</si>
  <si>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</si>
  <si>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</si>
  <si>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</si>
  <si>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</si>
  <si>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</si>
  <si>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</si>
  <si>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</si>
  <si>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</si>
  <si>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</si>
  <si>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</si>
  <si>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</si>
  <si>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</si>
  <si>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</si>
  <si>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</si>
  <si>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</si>
  <si>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</si>
  <si>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</si>
  <si>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</si>
  <si>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</si>
  <si>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</si>
  <si>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</si>
  <si>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</si>
  <si>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</si>
  <si>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</si>
  <si>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</si>
  <si>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</si>
  <si>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</si>
  <si>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</si>
  <si>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</si>
  <si>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</si>
  <si>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</si>
  <si>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</si>
  <si>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</si>
  <si>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</si>
  <si>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</si>
  <si>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</si>
  <si>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</si>
  <si>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</si>
  <si>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</si>
  <si>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</si>
  <si>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</si>
  <si>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</si>
  <si>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</si>
  <si>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</si>
  <si>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</si>
  <si>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</si>
  <si>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</si>
  <si>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</si>
  <si>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</si>
  <si>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</si>
  <si>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</si>
  <si>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</si>
  <si>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</si>
  <si>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</si>
  <si>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</si>
  <si>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</si>
  <si>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</si>
  <si>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</si>
  <si>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</si>
  <si>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t>00200</t>
  </si>
  <si>
    <t>00300</t>
  </si>
  <si>
    <t>00500</t>
  </si>
  <si>
    <t>00600</t>
  </si>
  <si>
    <t>00800</t>
  </si>
  <si>
    <t>01000</t>
  </si>
  <si>
    <t>女3000m</t>
  </si>
  <si>
    <t>01100</t>
  </si>
  <si>
    <t>男5000m</t>
  </si>
  <si>
    <t>03400</t>
  </si>
  <si>
    <t>男110mH</t>
  </si>
  <si>
    <t>03700</t>
  </si>
  <si>
    <t>男400mH</t>
  </si>
  <si>
    <t>04400</t>
  </si>
  <si>
    <t>女100mH</t>
  </si>
  <si>
    <t>04600</t>
  </si>
  <si>
    <t>女400mH</t>
  </si>
  <si>
    <t>05300</t>
  </si>
  <si>
    <t>06100</t>
  </si>
  <si>
    <t>07100</t>
  </si>
  <si>
    <t>07200</t>
  </si>
  <si>
    <t>07300</t>
  </si>
  <si>
    <t>07400</t>
  </si>
  <si>
    <t>08230</t>
  </si>
  <si>
    <t>08400</t>
  </si>
  <si>
    <t>女砲丸投</t>
  </si>
  <si>
    <t>08730</t>
  </si>
  <si>
    <t>08800</t>
  </si>
  <si>
    <t>女円盤投</t>
  </si>
  <si>
    <t>09130</t>
  </si>
  <si>
    <t>09400</t>
  </si>
  <si>
    <t>女ﾊﾝﾏｰ投</t>
  </si>
  <si>
    <t>09200</t>
  </si>
  <si>
    <t>男やり投</t>
  </si>
  <si>
    <t>09300</t>
  </si>
  <si>
    <t>女やり投</t>
  </si>
  <si>
    <t>女子</t>
  </si>
  <si>
    <t>男100m</t>
  </si>
  <si>
    <t>男200m</t>
  </si>
  <si>
    <t>男400m</t>
  </si>
  <si>
    <t>男800m</t>
  </si>
  <si>
    <t>男1500m</t>
  </si>
  <si>
    <t>男3000mSC</t>
  </si>
  <si>
    <t>男5000mW</t>
  </si>
  <si>
    <t>男走高跳</t>
  </si>
  <si>
    <t>男棒高跳</t>
  </si>
  <si>
    <t>男走幅跳</t>
  </si>
  <si>
    <t>男三段跳</t>
  </si>
  <si>
    <t>女100m</t>
  </si>
  <si>
    <t>女200m</t>
  </si>
  <si>
    <t>女400m</t>
  </si>
  <si>
    <t>女800m</t>
  </si>
  <si>
    <t>女1500m</t>
  </si>
  <si>
    <t>女5000mW</t>
  </si>
  <si>
    <t>女走高跳</t>
  </si>
  <si>
    <t>女棒高跳</t>
  </si>
  <si>
    <t>女走幅跳</t>
  </si>
  <si>
    <t>女三段跳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</si>
  <si>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</si>
  <si>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</si>
  <si>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</si>
  <si>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</si>
  <si>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</si>
  <si>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</si>
  <si>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</si>
  <si>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</si>
  <si>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</si>
  <si>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高校</t>
  </si>
  <si>
    <t>種目</t>
  </si>
  <si>
    <t>男4×100mR</t>
  </si>
  <si>
    <t>男4×400mR</t>
  </si>
  <si>
    <t>女4×100mR</t>
  </si>
  <si>
    <t>女4×400mR</t>
  </si>
  <si>
    <t>選手①</t>
  </si>
  <si>
    <t>選手②</t>
  </si>
  <si>
    <t>選手③</t>
  </si>
  <si>
    <t>選手④</t>
  </si>
  <si>
    <t>選手⑤</t>
  </si>
  <si>
    <t>選手⑥</t>
  </si>
  <si>
    <t>注2　リレーのみの参加選手も【申込一覧】に入力してください。</t>
  </si>
  <si>
    <t>種   別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</si>
  <si>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</si>
  <si>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</si>
  <si>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</si>
  <si>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</si>
  <si>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</si>
  <si>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</si>
  <si>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</si>
  <si>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</si>
  <si>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</si>
  <si>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</si>
  <si>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</si>
  <si>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</si>
  <si>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</si>
  <si>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</si>
  <si>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</si>
  <si>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</si>
  <si>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</si>
  <si>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</si>
  <si>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</si>
  <si>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</si>
  <si>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</si>
  <si>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</si>
  <si>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</si>
  <si>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</si>
  <si>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</si>
  <si>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</si>
  <si>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</si>
  <si>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</si>
  <si>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</si>
  <si>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氏　名</t>
  </si>
  <si>
    <t>【1】</t>
  </si>
  <si>
    <t>【2】</t>
  </si>
  <si>
    <t>【3】</t>
  </si>
  <si>
    <t>【4】</t>
  </si>
  <si>
    <t>本大会専用の申込みファイルであることを確認してください。</t>
  </si>
  <si>
    <t>【8】</t>
  </si>
  <si>
    <t>ファイルを保存して、村山 佳史（徳島市立高校）宛へ送信してください。</t>
  </si>
  <si>
    <t>メールアドレス　：　kingmurarin@yahoo.co.jp</t>
  </si>
  <si>
    <t>4×100ｍR</t>
  </si>
  <si>
    <t>4×400ｍR</t>
  </si>
  <si>
    <t>緊急連絡先</t>
  </si>
  <si>
    <t>男八種競技</t>
  </si>
  <si>
    <t>女七種競技</t>
  </si>
  <si>
    <t>女七種競技</t>
  </si>
  <si>
    <t>　</t>
  </si>
  <si>
    <t>　　　記載の生徒は本校在校生で、標記の大会に出場することを認知します。</t>
  </si>
  <si>
    <t>校 名</t>
  </si>
  <si>
    <t>高等学校長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</si>
  <si>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「県高校総体」</t>
    </r>
    <r>
      <rPr>
        <sz val="14"/>
        <color indexed="8"/>
        <rFont val="ＭＳ Ｐゴシック"/>
        <family val="3"/>
      </rPr>
      <t>です。</t>
    </r>
  </si>
  <si>
    <t>【9】</t>
  </si>
  <si>
    <t>【5】</t>
  </si>
  <si>
    <t>【6】</t>
  </si>
  <si>
    <t>【7】</t>
  </si>
  <si>
    <t>男砲丸投</t>
  </si>
  <si>
    <t>男円盤投</t>
  </si>
  <si>
    <t>男ﾊﾝﾏｰ投</t>
  </si>
  <si>
    <t>21000</t>
  </si>
  <si>
    <t>20200</t>
  </si>
  <si>
    <t>高校</t>
  </si>
  <si>
    <t>徳　島</t>
  </si>
  <si>
    <r>
      <t>最高記録</t>
    </r>
    <r>
      <rPr>
        <sz val="14"/>
        <color indexed="8"/>
        <rFont val="ＭＳ Ｐゴシック"/>
        <family val="3"/>
      </rPr>
      <t>は「秒」や「m」などの単位は入力しないでください。</t>
    </r>
  </si>
  <si>
    <t>　徳島県高等学校総合体育大会  リレー申込み</t>
  </si>
  <si>
    <t xml:space="preserve">   徳島県高等学校総合体育大会　陸上競技　参加申込書　様式2</t>
  </si>
  <si>
    <t>(陸上競技)　　　種目別申込書　　(１部提出)</t>
  </si>
  <si>
    <t>種　　目</t>
  </si>
  <si>
    <t>氏　　名</t>
  </si>
  <si>
    <t>補　　欠</t>
  </si>
  <si>
    <t>男　　　　　子</t>
  </si>
  <si>
    <t>5000m競歩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</si>
  <si>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</si>
  <si>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</si>
  <si>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</si>
  <si>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</si>
  <si>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</si>
  <si>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</si>
  <si>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</si>
  <si>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</si>
  <si>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</si>
  <si>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女　　　　　子</t>
  </si>
  <si>
    <t>七種競技</t>
  </si>
  <si>
    <t>学 校 名</t>
  </si>
  <si>
    <t>高等学校</t>
  </si>
  <si>
    <t>記　載
責任者
（顧問）</t>
  </si>
  <si>
    <t>100m</t>
  </si>
  <si>
    <t>200m</t>
  </si>
  <si>
    <t>400m</t>
  </si>
  <si>
    <t>800m</t>
  </si>
  <si>
    <t>1500m</t>
  </si>
  <si>
    <t>5000m</t>
  </si>
  <si>
    <t>110mﾊｰﾄﾞﾙ</t>
  </si>
  <si>
    <t>400mﾊｰﾄﾞﾙ</t>
  </si>
  <si>
    <t>3000mSC</t>
  </si>
  <si>
    <t>4×100mR</t>
  </si>
  <si>
    <t>4×400mR</t>
  </si>
  <si>
    <t>3000m</t>
  </si>
  <si>
    <t>100mﾊｰﾄﾞﾙ</t>
  </si>
  <si>
    <t>男</t>
  </si>
  <si>
    <t>女</t>
  </si>
  <si>
    <t>備考</t>
  </si>
  <si>
    <r>
      <t>最高記録は､</t>
    </r>
    <r>
      <rPr>
        <sz val="14"/>
        <color indexed="12"/>
        <rFont val="ＭＳ Ｐゴシック"/>
        <family val="3"/>
      </rPr>
      <t>番組編成を行う上で必要な情報</t>
    </r>
    <r>
      <rPr>
        <sz val="14"/>
        <color indexed="8"/>
        <rFont val="ＭＳ Ｐゴシック"/>
        <family val="3"/>
      </rPr>
      <t>ですので､</t>
    </r>
    <r>
      <rPr>
        <b/>
        <u val="double"/>
        <sz val="14"/>
        <color indexed="10"/>
        <rFont val="ＭＳ Ｐゴシック"/>
        <family val="3"/>
      </rPr>
      <t>正確に記入お願いします。</t>
    </r>
  </si>
  <si>
    <r>
      <t>補欠選手</t>
    </r>
    <r>
      <rPr>
        <sz val="14"/>
        <color indexed="8"/>
        <rFont val="ＭＳ Ｐゴシック"/>
        <family val="3"/>
      </rPr>
      <t>については，</t>
    </r>
    <r>
      <rPr>
        <u val="single"/>
        <sz val="14"/>
        <color indexed="12"/>
        <rFont val="ＭＳ Ｐゴシック"/>
        <family val="3"/>
      </rPr>
      <t>最高記録の欄</t>
    </r>
    <r>
      <rPr>
        <sz val="14"/>
        <color indexed="8"/>
        <rFont val="ＭＳ Ｐゴシック"/>
        <family val="3"/>
      </rPr>
      <t>に「</t>
    </r>
    <r>
      <rPr>
        <b/>
        <sz val="14"/>
        <color indexed="10"/>
        <rFont val="ＭＳ Ｐゴシック"/>
        <family val="3"/>
      </rPr>
      <t>補欠</t>
    </r>
    <r>
      <rPr>
        <sz val="14"/>
        <color indexed="8"/>
        <rFont val="ＭＳ Ｐゴシック"/>
        <family val="3"/>
      </rPr>
      <t>」と書いてください。</t>
    </r>
    <r>
      <rPr>
        <b/>
        <u val="double"/>
        <sz val="14"/>
        <color indexed="10"/>
        <rFont val="ＭＳ Ｐゴシック"/>
        <family val="3"/>
      </rPr>
      <t>記録を記入しない</t>
    </r>
    <r>
      <rPr>
        <sz val="14"/>
        <color indexed="8"/>
        <rFont val="ＭＳ Ｐゴシック"/>
        <family val="3"/>
      </rPr>
      <t>でください。</t>
    </r>
  </si>
  <si>
    <t>5000mW</t>
  </si>
  <si>
    <t>110mH</t>
  </si>
  <si>
    <t>5000mW</t>
  </si>
  <si>
    <t>400mH</t>
  </si>
  <si>
    <t>100mH</t>
  </si>
  <si>
    <t>様式１人数</t>
  </si>
  <si>
    <t>様式２人数</t>
  </si>
  <si>
    <t>校名、校長名・・・必要事項を入力して下さい</t>
  </si>
  <si>
    <t>（続いて選手欄の入力を行います。）</t>
  </si>
  <si>
    <r>
      <t>「 性別 」「 種目 」</t>
    </r>
    <r>
      <rPr>
        <sz val="14"/>
        <color indexed="8"/>
        <rFont val="ＭＳ Ｐゴシック"/>
        <family val="3"/>
      </rPr>
      <t>はプルダウンから選択してください。（注：左より順に入力下さい。）</t>
    </r>
  </si>
  <si>
    <t>各シート、色のついたセルにのみ入力してください。</t>
  </si>
  <si>
    <t>(リレーシートについて）</t>
  </si>
  <si>
    <t>【10】</t>
  </si>
  <si>
    <t>(様式1)を確認しながら各種目のナンバー欄のみ(色のついたセル）入力して下さい。</t>
  </si>
  <si>
    <t>(様式1)のデータがそのまま出てきますので、変更は(様式1)でお願いします。</t>
  </si>
  <si>
    <t>申込一覧(様式１）について　　入力欄は色のついているところのみお願いいたします。</t>
  </si>
  <si>
    <t>種目を選択し、選手①～⑥にナンバーを入力して下さい。(4人の場合は左から順に詰めて入力下さい）</t>
  </si>
  <si>
    <t>(確認シートについて）</t>
  </si>
  <si>
    <t>【11】</t>
  </si>
  <si>
    <t>県高校総体・県新人陸上申込で（様式1）と（様式2）の内容が異なっている学校がたくさんあります。</t>
  </si>
  <si>
    <t>様式２で100m3人が様式1では2名であったりと人数ミスが多くあります。</t>
  </si>
  <si>
    <t>そのミスの確認をこのシートで行って下さい。</t>
  </si>
  <si>
    <t>備考欄にメッセージがあればその種目の確認を行って下さい。</t>
  </si>
  <si>
    <t>リレー人数</t>
  </si>
  <si>
    <r>
      <t>例にならって記入してください。　　例）2分8秒</t>
    </r>
    <r>
      <rPr>
        <sz val="14"/>
        <color indexed="8"/>
        <rFont val="ＭＳ Ｐゴシック"/>
        <family val="3"/>
      </rPr>
      <t>→</t>
    </r>
    <r>
      <rPr>
        <sz val="14"/>
        <color indexed="8"/>
        <rFont val="ＭＳ Ｐゴシック"/>
        <family val="3"/>
      </rPr>
      <t>20800  15分10秒→151000</t>
    </r>
  </si>
  <si>
    <t>※</t>
  </si>
  <si>
    <r>
      <t>リレー</t>
    </r>
    <r>
      <rPr>
        <sz val="14"/>
        <color indexed="8"/>
        <rFont val="ＭＳ Ｐゴシック"/>
        <family val="3"/>
      </rPr>
      <t>は（様式2）、（リレー）シートにも入力しますが、申込一覧(様式1)の</t>
    </r>
    <r>
      <rPr>
        <b/>
        <u val="double"/>
        <sz val="14"/>
        <color indexed="12"/>
        <rFont val="ＭＳ Ｐゴシック"/>
        <family val="3"/>
      </rPr>
      <t>リレーの欄</t>
    </r>
    <r>
      <rPr>
        <b/>
        <u val="double"/>
        <sz val="14"/>
        <color indexed="8"/>
        <rFont val="ＭＳ Ｐゴシック"/>
        <family val="3"/>
      </rPr>
      <t>には「１」を入力</t>
    </r>
    <r>
      <rPr>
        <sz val="14"/>
        <color indexed="8"/>
        <rFont val="ＭＳ Ｐゴシック"/>
        <family val="3"/>
      </rPr>
      <t>してください。</t>
    </r>
  </si>
  <si>
    <t>(様式2）について　　必ず様式１入力後に行って下さい。</t>
  </si>
  <si>
    <t>ファイル名の後に（校名）入れてメールで送って下さい。</t>
  </si>
  <si>
    <r>
      <t>記入上の注意（必ず</t>
    </r>
    <r>
      <rPr>
        <u val="double"/>
        <sz val="48"/>
        <color indexed="10"/>
        <rFont val="ＭＳ Ｐゴシック"/>
        <family val="3"/>
      </rPr>
      <t>すべて</t>
    </r>
    <r>
      <rPr>
        <sz val="48"/>
        <color indexed="60"/>
        <rFont val="ＭＳ Ｐゴシック"/>
        <family val="3"/>
      </rPr>
      <t>お読みください）</t>
    </r>
  </si>
  <si>
    <r>
      <t>注１　選手の欄に</t>
    </r>
    <r>
      <rPr>
        <b/>
        <u val="double"/>
        <sz val="11"/>
        <color indexed="10"/>
        <rFont val="ＭＳ Ｐゴシック"/>
        <family val="3"/>
      </rPr>
      <t>ナンバーカード</t>
    </r>
    <r>
      <rPr>
        <sz val="11"/>
        <color indexed="8"/>
        <rFont val="ＭＳ Ｐゴシック"/>
        <family val="3"/>
      </rPr>
      <t>（半角数字）を入力してください。</t>
    </r>
  </si>
  <si>
    <t>印刷したものは，監督会議時にご持参下さい。</t>
  </si>
  <si>
    <t>重要</t>
  </si>
  <si>
    <t>新しく監督になった先生、異動された先生は学校名を必ず教えて下さい。
(新しい先生は携帯番号もお願いします。メールに記載して下さい。）</t>
  </si>
  <si>
    <t>以上4点お願いいたします。</t>
  </si>
  <si>
    <t>第５６回　徳島県高等学校総合体育大会　陸上競技　参加申込書　様式１</t>
  </si>
  <si>
    <t>秩父宮賜杯第69回全国高等学校陸上競技対校選手権大会徳島県予選会</t>
  </si>
  <si>
    <t>最高記録・・・2～3年生は、27年度県新人陸上競技大会以降のものを記入して下さい。</t>
  </si>
  <si>
    <t>　　　　　  ・・・1年生は28年3月以降の最高記録を記入して下さい。</t>
  </si>
  <si>
    <t>ファイル名の後に(学校名)を入力して保存して下さい。</t>
  </si>
  <si>
    <t>監督会議時必要経費、
県陸協登録料1500円、全国・県高体連登録料、協力金2500円
･･･合計4000円×人数分
プラス各校全国高体連発刊の
『平成28年度全国高校陸上競技年鑑』2500円(各校1冊）
実質２３００円程度ですが、残金は各校協賛金とさせていただきます。</t>
  </si>
  <si>
    <r>
      <t xml:space="preserve">データ締め切り日までに、選手登録をお願いいたします。
</t>
    </r>
    <r>
      <rPr>
        <b/>
        <sz val="14"/>
        <rFont val="HG創英角ﾎﾟｯﾌﾟ体"/>
        <family val="3"/>
      </rPr>
      <t>(一度登録されたものは、変更できませんので、充分ご確認の上登録して下さい。）</t>
    </r>
  </si>
  <si>
    <t>＊監督会議　　5月20日（金）　14時～　　徳島市立高校　体育館２Fミーティングルーム</t>
  </si>
  <si>
    <r>
      <t>　　</t>
    </r>
    <r>
      <rPr>
        <u val="double"/>
        <sz val="24"/>
        <color indexed="8"/>
        <rFont val="ＭＳ Ｐゴシック"/>
        <family val="3"/>
      </rPr>
      <t>必ず1名参加してください。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</si>
</sst>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&quot;　　　　　秩父宮賜杯第&quot;0&quot;回全国高等学校陸上競技対抗選手権大会徳島県予選会&quot;"/>
  </numFmts>
  <fonts count="5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u val="double"/>
      <sz val="14"/>
      <color indexed="10"/>
      <name val="ＭＳ Ｐゴシック"/>
      <family val="3"/>
    </font>
    <font>
      <b/>
      <u val="double"/>
      <sz val="14"/>
      <color indexed="12"/>
      <name val="ＭＳ Ｐゴシック"/>
      <family val="3"/>
    </font>
    <font>
      <b/>
      <u val="double"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10"/>
      <name val="ＭＳ Ｐゴシック"/>
      <family val="3"/>
    </font>
    <font>
      <u val="double"/>
      <sz val="48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b/>
      <sz val="18"/>
      <name val="HG創英角ﾎﾟｯﾌﾟ体"/>
      <family val="3"/>
    </font>
    <font>
      <b/>
      <sz val="14"/>
      <name val="HG創英角ﾎﾟｯﾌﾟ体"/>
      <family val="3"/>
    </font>
    <font>
      <sz val="36"/>
      <color indexed="10"/>
      <name val="ＭＳ Ｐゴシック"/>
      <family val="3"/>
    </font>
    <font>
      <sz val="36"/>
      <color indexed="8"/>
      <name val="ＭＳ Ｐゴシック"/>
      <family val="3"/>
    </font>
    <font>
      <b/>
      <sz val="18"/>
      <color indexed="10"/>
      <name val="HG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4"/>
      <color indexed="8"/>
      <name val="ＭＳ Ｐゴシック"/>
      <family val="3"/>
    </font>
    <font>
      <u val="double"/>
      <sz val="24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/>
    </border>
    <border>
      <left style="thin"/>
      <right style="hair"/>
      <top style="thin"/>
      <bottom/>
    </border>
    <border>
      <left style="thin"/>
      <right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9" fillId="4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9" fontId="9" fillId="0" borderId="0" xfId="0" applyNumberFormat="1" applyFont="1" applyAlignment="1">
      <alignment horizontal="right" vertical="center"/>
    </xf>
    <xf numFmtId="0" fontId="2" fillId="0" borderId="0" xfId="61" applyAlignment="1">
      <alignment/>
      <protection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19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177" fontId="0" fillId="6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177" fontId="0" fillId="6" borderId="25" xfId="0" applyNumberForma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6" xfId="0" applyNumberFormat="1" applyFill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center" vertical="center"/>
      <protection locked="0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/>
      <protection/>
    </xf>
    <xf numFmtId="0" fontId="0" fillId="0" borderId="28" xfId="0" applyBorder="1" applyAlignment="1">
      <alignment horizontal="center" vertical="center" shrinkToFit="1"/>
    </xf>
    <xf numFmtId="0" fontId="0" fillId="6" borderId="29" xfId="0" applyFill="1" applyBorder="1" applyAlignment="1" applyProtection="1">
      <alignment vertical="center" shrinkToFit="1"/>
      <protection locked="0"/>
    </xf>
    <xf numFmtId="0" fontId="0" fillId="6" borderId="30" xfId="0" applyFill="1" applyBorder="1" applyAlignment="1" applyProtection="1">
      <alignment vertical="center" shrinkToFit="1"/>
      <protection locked="0"/>
    </xf>
    <xf numFmtId="0" fontId="0" fillId="6" borderId="31" xfId="0" applyFill="1" applyBorder="1" applyAlignment="1" applyProtection="1">
      <alignment vertical="center" shrinkToFit="1"/>
      <protection locked="0"/>
    </xf>
    <xf numFmtId="0" fontId="0" fillId="6" borderId="32" xfId="0" applyFill="1" applyBorder="1" applyAlignment="1" applyProtection="1">
      <alignment vertical="center" shrinkToFit="1"/>
      <protection locked="0"/>
    </xf>
    <xf numFmtId="0" fontId="0" fillId="6" borderId="33" xfId="0" applyFill="1" applyBorder="1" applyAlignment="1" applyProtection="1">
      <alignment vertical="center" shrinkToFit="1"/>
      <protection locked="0"/>
    </xf>
    <xf numFmtId="0" fontId="0" fillId="6" borderId="34" xfId="0" applyFill="1" applyBorder="1" applyAlignment="1" applyProtection="1">
      <alignment vertical="center" shrinkToFit="1"/>
      <protection locked="0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 shrinkToFit="1"/>
    </xf>
    <xf numFmtId="0" fontId="17" fillId="0" borderId="0" xfId="0" applyFont="1" applyFill="1" applyAlignment="1">
      <alignment vertical="center" shrinkToFit="1"/>
    </xf>
    <xf numFmtId="178" fontId="18" fillId="0" borderId="0" xfId="0" applyNumberFormat="1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86" fontId="19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Fill="1" applyAlignment="1">
      <alignment horizontal="left" vertical="center" shrinkToFit="1"/>
    </xf>
    <xf numFmtId="0" fontId="21" fillId="0" borderId="37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38" xfId="0" applyFont="1" applyFill="1" applyBorder="1" applyAlignment="1">
      <alignment horizontal="center" vertical="center" shrinkToFit="1"/>
    </xf>
    <xf numFmtId="183" fontId="21" fillId="24" borderId="39" xfId="0" applyNumberFormat="1" applyFont="1" applyFill="1" applyBorder="1" applyAlignment="1" applyProtection="1">
      <alignment horizontal="center" vertical="center" shrinkToFit="1"/>
      <protection locked="0"/>
    </xf>
    <xf numFmtId="183" fontId="21" fillId="24" borderId="23" xfId="0" applyNumberFormat="1" applyFont="1" applyFill="1" applyBorder="1" applyAlignment="1" applyProtection="1">
      <alignment horizontal="center" vertical="center" shrinkToFit="1"/>
      <protection locked="0"/>
    </xf>
    <xf numFmtId="18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83" fontId="21" fillId="24" borderId="40" xfId="0" applyNumberFormat="1" applyFont="1" applyFill="1" applyBorder="1" applyAlignment="1" applyProtection="1">
      <alignment horizontal="center" vertical="center" shrinkToFit="1"/>
      <protection locked="0"/>
    </xf>
    <xf numFmtId="183" fontId="21" fillId="24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81" fontId="21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183" fontId="21" fillId="24" borderId="45" xfId="0" applyNumberFormat="1" applyFont="1" applyFill="1" applyBorder="1" applyAlignment="1" applyProtection="1">
      <alignment horizontal="center" vertical="center" shrinkToFit="1"/>
      <protection locked="0"/>
    </xf>
    <xf numFmtId="183" fontId="21" fillId="24" borderId="20" xfId="0" applyNumberFormat="1" applyFont="1" applyFill="1" applyBorder="1" applyAlignment="1" applyProtection="1">
      <alignment horizontal="center" vertical="center" shrinkToFit="1"/>
      <protection locked="0"/>
    </xf>
    <xf numFmtId="183" fontId="21" fillId="24" borderId="46" xfId="0" applyNumberFormat="1" applyFont="1" applyFill="1" applyBorder="1" applyAlignment="1" applyProtection="1">
      <alignment horizontal="center" vertical="center" shrinkToFit="1"/>
      <protection locked="0"/>
    </xf>
    <xf numFmtId="183" fontId="21" fillId="24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5" borderId="10" xfId="0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7" fillId="25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181" fontId="21" fillId="0" borderId="22" xfId="0" applyNumberFormat="1" applyFont="1" applyFill="1" applyBorder="1" applyAlignment="1" applyProtection="1">
      <alignment horizontal="center" vertical="center" shrinkToFit="1"/>
      <protection/>
    </xf>
    <xf numFmtId="181" fontId="21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51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6" borderId="23" xfId="0" applyFont="1" applyFill="1" applyBorder="1" applyAlignment="1" applyProtection="1">
      <alignment vertical="center" shrinkToFit="1"/>
      <protection locked="0"/>
    </xf>
    <xf numFmtId="0" fontId="0" fillId="6" borderId="25" xfId="0" applyFont="1" applyFill="1" applyBorder="1" applyAlignment="1" applyProtection="1">
      <alignment vertical="center" shrinkToFit="1"/>
      <protection locked="0"/>
    </xf>
    <xf numFmtId="0" fontId="30" fillId="26" borderId="52" xfId="0" applyFont="1" applyFill="1" applyBorder="1" applyAlignment="1">
      <alignment vertical="center" wrapText="1"/>
    </xf>
    <xf numFmtId="0" fontId="30" fillId="26" borderId="53" xfId="0" applyFont="1" applyFill="1" applyBorder="1" applyAlignment="1">
      <alignment vertical="center" wrapText="1"/>
    </xf>
    <xf numFmtId="0" fontId="30" fillId="26" borderId="53" xfId="0" applyFont="1" applyFill="1" applyBorder="1" applyAlignment="1">
      <alignment vertical="center"/>
    </xf>
    <xf numFmtId="0" fontId="30" fillId="27" borderId="54" xfId="0" applyFont="1" applyFill="1" applyBorder="1" applyAlignment="1">
      <alignment vertical="center" wrapText="1"/>
    </xf>
    <xf numFmtId="0" fontId="30" fillId="3" borderId="54" xfId="0" applyFont="1" applyFill="1" applyBorder="1" applyAlignment="1">
      <alignment vertical="center" wrapText="1"/>
    </xf>
    <xf numFmtId="0" fontId="30" fillId="15" borderId="54" xfId="0" applyFont="1" applyFill="1" applyBorder="1" applyAlignment="1">
      <alignment vertical="center" wrapText="1"/>
    </xf>
    <xf numFmtId="0" fontId="34" fillId="26" borderId="55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2" fillId="25" borderId="59" xfId="0" applyFont="1" applyFill="1" applyBorder="1" applyAlignment="1">
      <alignment horizontal="center" vertical="center" textRotation="255"/>
    </xf>
    <xf numFmtId="0" fontId="32" fillId="25" borderId="0" xfId="0" applyFont="1" applyFill="1" applyBorder="1" applyAlignment="1">
      <alignment horizontal="center" vertical="center" textRotation="255"/>
    </xf>
    <xf numFmtId="0" fontId="3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6" fontId="0" fillId="0" borderId="24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9" fontId="9" fillId="0" borderId="0" xfId="0" applyNumberFormat="1" applyFont="1" applyAlignment="1">
      <alignment horizontal="right" vertical="center"/>
    </xf>
    <xf numFmtId="0" fontId="6" fillId="6" borderId="18" xfId="0" applyFont="1" applyFill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8" fillId="6" borderId="18" xfId="0" applyFont="1" applyFill="1" applyBorder="1" applyAlignment="1" applyProtection="1" quotePrefix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6" borderId="5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68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186" fontId="19" fillId="0" borderId="0" xfId="0" applyNumberFormat="1" applyFont="1" applyFill="1" applyAlignment="1">
      <alignment horizontal="center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183" fontId="19" fillId="0" borderId="29" xfId="0" applyNumberFormat="1" applyFont="1" applyBorder="1" applyAlignment="1" applyProtection="1">
      <alignment horizontal="center" vertic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27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13</xdr:row>
      <xdr:rowOff>57150</xdr:rowOff>
    </xdr:from>
    <xdr:to>
      <xdr:col>1</xdr:col>
      <xdr:colOff>6629400</xdr:colOff>
      <xdr:row>15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38575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11</xdr:col>
      <xdr:colOff>609600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1447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859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showGridLines="0" tabSelected="1" zoomScalePageLayoutView="0" workbookViewId="0" topLeftCell="A1">
      <selection activeCell="A50" sqref="A50"/>
    </sheetView>
  </sheetViews>
  <sheetFormatPr defaultColWidth="9.00390625" defaultRowHeight="13.5"/>
  <cols>
    <col min="1" max="1" width="7.875" style="0" customWidth="1"/>
    <col min="2" max="2" width="107.75390625" style="0" customWidth="1"/>
  </cols>
  <sheetData>
    <row r="1" spans="1:2" ht="55.5">
      <c r="A1" s="150" t="s">
        <v>271</v>
      </c>
      <c r="B1" s="150"/>
    </row>
    <row r="3" spans="1:2" s="69" customFormat="1" ht="18.75" customHeight="1">
      <c r="A3" s="69" t="s">
        <v>171</v>
      </c>
      <c r="B3" s="69" t="s">
        <v>175</v>
      </c>
    </row>
    <row r="4" s="69" customFormat="1" ht="18.75" customHeight="1">
      <c r="B4" s="69" t="s">
        <v>189</v>
      </c>
    </row>
    <row r="5" spans="1:2" s="69" customFormat="1" ht="18.75" customHeight="1">
      <c r="A5" s="69" t="s">
        <v>172</v>
      </c>
      <c r="B5" s="108" t="s">
        <v>270</v>
      </c>
    </row>
    <row r="6" spans="1:2" s="69" customFormat="1" ht="18.75" customHeight="1">
      <c r="A6" s="69" t="s">
        <v>173</v>
      </c>
      <c r="B6" s="108" t="s">
        <v>252</v>
      </c>
    </row>
    <row r="7" spans="1:2" s="69" customFormat="1" ht="18.75" customHeight="1">
      <c r="A7" s="69" t="s">
        <v>174</v>
      </c>
      <c r="B7" s="108" t="s">
        <v>266</v>
      </c>
    </row>
    <row r="8" s="69" customFormat="1" ht="18.75" customHeight="1">
      <c r="B8" s="86" t="s">
        <v>201</v>
      </c>
    </row>
    <row r="9" s="69" customFormat="1" ht="18.75" customHeight="1" thickBot="1">
      <c r="B9" s="108" t="s">
        <v>240</v>
      </c>
    </row>
    <row r="10" spans="1:2" s="69" customFormat="1" ht="30" customHeight="1">
      <c r="A10" s="122" t="s">
        <v>267</v>
      </c>
      <c r="B10" s="120" t="s">
        <v>279</v>
      </c>
    </row>
    <row r="11" s="69" customFormat="1" ht="30" customHeight="1" thickBot="1">
      <c r="B11" s="121" t="s">
        <v>280</v>
      </c>
    </row>
    <row r="12" s="69" customFormat="1" ht="18.75" customHeight="1">
      <c r="B12" s="108"/>
    </row>
    <row r="13" s="69" customFormat="1" ht="18.75" customHeight="1">
      <c r="B13" s="108"/>
    </row>
    <row r="14" s="69" customFormat="1" ht="18.75" customHeight="1"/>
    <row r="15" s="69" customFormat="1" ht="18.75" customHeight="1"/>
    <row r="16" s="69" customFormat="1" ht="18.75" customHeight="1"/>
    <row r="17" s="69" customFormat="1" ht="18.75" customHeight="1">
      <c r="A17" s="108" t="s">
        <v>257</v>
      </c>
    </row>
    <row r="18" spans="1:2" s="69" customFormat="1" ht="18.75" customHeight="1">
      <c r="A18" s="69" t="s">
        <v>191</v>
      </c>
      <c r="B18" s="108" t="s">
        <v>249</v>
      </c>
    </row>
    <row r="19" s="69" customFormat="1" ht="18.75" customHeight="1">
      <c r="B19" s="108" t="s">
        <v>250</v>
      </c>
    </row>
    <row r="20" spans="1:2" s="69" customFormat="1" ht="18.75" customHeight="1">
      <c r="A20" s="69" t="s">
        <v>192</v>
      </c>
      <c r="B20" s="83" t="s">
        <v>251</v>
      </c>
    </row>
    <row r="21" spans="1:2" s="69" customFormat="1" ht="17.25">
      <c r="A21" s="69" t="s">
        <v>193</v>
      </c>
      <c r="B21" s="86" t="s">
        <v>241</v>
      </c>
    </row>
    <row r="22" spans="1:2" s="69" customFormat="1" ht="17.25">
      <c r="A22" s="69" t="s">
        <v>176</v>
      </c>
      <c r="B22" s="86" t="s">
        <v>268</v>
      </c>
    </row>
    <row r="23" s="69" customFormat="1" ht="17.25"/>
    <row r="24" s="69" customFormat="1" ht="17.25">
      <c r="A24" s="108" t="s">
        <v>269</v>
      </c>
    </row>
    <row r="25" spans="1:2" s="69" customFormat="1" ht="17.25">
      <c r="A25" s="69" t="s">
        <v>190</v>
      </c>
      <c r="B25" s="108" t="s">
        <v>255</v>
      </c>
    </row>
    <row r="26" s="69" customFormat="1" ht="17.25">
      <c r="B26" s="108" t="s">
        <v>256</v>
      </c>
    </row>
    <row r="27" s="69" customFormat="1" ht="17.25"/>
    <row r="28" s="69" customFormat="1" ht="17.25">
      <c r="A28" s="108" t="s">
        <v>253</v>
      </c>
    </row>
    <row r="29" spans="1:2" s="69" customFormat="1" ht="17.25">
      <c r="A29" s="108" t="s">
        <v>254</v>
      </c>
      <c r="B29" s="108" t="s">
        <v>258</v>
      </c>
    </row>
    <row r="30" s="69" customFormat="1" ht="17.25"/>
    <row r="31" s="69" customFormat="1" ht="17.25">
      <c r="A31" s="108" t="s">
        <v>259</v>
      </c>
    </row>
    <row r="32" spans="1:2" s="69" customFormat="1" ht="17.25">
      <c r="A32" s="108" t="s">
        <v>260</v>
      </c>
      <c r="B32" s="108" t="s">
        <v>261</v>
      </c>
    </row>
    <row r="33" ht="17.25">
      <c r="B33" s="118" t="s">
        <v>262</v>
      </c>
    </row>
    <row r="34" ht="17.25">
      <c r="B34" s="118" t="s">
        <v>263</v>
      </c>
    </row>
    <row r="35" ht="17.25">
      <c r="B35" s="118" t="s">
        <v>264</v>
      </c>
    </row>
    <row r="36" ht="17.25">
      <c r="B36" s="118"/>
    </row>
    <row r="37" ht="14.25" thickBot="1"/>
    <row r="38" spans="1:2" ht="21" customHeight="1">
      <c r="A38" s="151" t="s">
        <v>274</v>
      </c>
      <c r="B38" s="136" t="s">
        <v>177</v>
      </c>
    </row>
    <row r="39" spans="1:2" ht="21">
      <c r="A39" s="152"/>
      <c r="B39" s="137" t="s">
        <v>281</v>
      </c>
    </row>
    <row r="40" spans="1:2" ht="21">
      <c r="A40" s="152"/>
      <c r="B40" s="138" t="s">
        <v>178</v>
      </c>
    </row>
    <row r="41" spans="1:2" ht="21.75" thickBot="1">
      <c r="A41" s="152"/>
      <c r="B41" s="142" t="s">
        <v>273</v>
      </c>
    </row>
    <row r="42" spans="1:8" ht="51.75" customHeight="1" thickBot="1">
      <c r="A42" s="152"/>
      <c r="B42" s="139" t="s">
        <v>275</v>
      </c>
      <c r="G42">
        <v>2200</v>
      </c>
      <c r="H42">
        <f>G42*10.08</f>
        <v>22176</v>
      </c>
    </row>
    <row r="43" spans="1:2" ht="136.5" customHeight="1" thickBot="1">
      <c r="A43" s="152"/>
      <c r="B43" s="140" t="s">
        <v>282</v>
      </c>
    </row>
    <row r="44" spans="1:2" ht="39" thickBot="1">
      <c r="A44" s="152"/>
      <c r="B44" s="141" t="s">
        <v>283</v>
      </c>
    </row>
    <row r="46" spans="1:2" ht="42">
      <c r="A46" s="153" t="s">
        <v>276</v>
      </c>
      <c r="B46" s="153"/>
    </row>
    <row r="48" ht="21">
      <c r="A48" s="148" t="s">
        <v>284</v>
      </c>
    </row>
    <row r="49" ht="28.5">
      <c r="A49" s="149" t="s">
        <v>285</v>
      </c>
    </row>
  </sheetData>
  <sheetProtection/>
  <mergeCells count="3">
    <mergeCell ref="A1:B1"/>
    <mergeCell ref="A38:A44"/>
    <mergeCell ref="A46:B4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99"/>
  <sheetViews>
    <sheetView showGridLines="0" view="pageBreakPreview" zoomScaleSheetLayoutView="100" zoomScalePageLayoutView="0" workbookViewId="0" topLeftCell="A2">
      <selection activeCell="I28" sqref="I28"/>
    </sheetView>
  </sheetViews>
  <sheetFormatPr defaultColWidth="0" defaultRowHeight="13.5"/>
  <cols>
    <col min="1" max="1" width="2.75390625" style="0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9.625" style="18" customWidth="1"/>
    <col min="8" max="8" width="9.625" style="0" customWidth="1"/>
    <col min="9" max="9" width="9.625" style="18" customWidth="1"/>
    <col min="10" max="10" width="9.625" style="0" customWidth="1"/>
    <col min="11" max="11" width="9.625" style="18" customWidth="1"/>
    <col min="12" max="12" width="9.625" style="0" customWidth="1"/>
    <col min="13" max="14" width="6.00390625" style="0" customWidth="1"/>
    <col min="15" max="15" width="2.00390625" style="8" customWidth="1"/>
    <col min="16" max="18" width="6.625" style="0" hidden="1" customWidth="1"/>
    <col min="19" max="31" width="2.00390625" style="0" hidden="1" customWidth="1"/>
    <col min="32" max="250" width="0.6171875" style="0" hidden="1" customWidth="1"/>
    <col min="251" max="251" width="4.875" style="0" hidden="1" customWidth="1"/>
  </cols>
  <sheetData>
    <row r="1" spans="1:15" ht="21">
      <c r="A1" s="174" t="s">
        <v>277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40"/>
    </row>
    <row r="2" spans="1:15" ht="15.75" customHeight="1">
      <c r="A2" s="185" t="s">
        <v>278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40"/>
    </row>
    <row r="3" spans="1:15" ht="18.75" customHeight="1">
      <c r="A3" s="3"/>
      <c r="B3" s="3"/>
      <c r="C3" s="3"/>
      <c r="D3" s="5"/>
      <c r="E3" s="3"/>
      <c r="F3" s="3"/>
      <c r="G3" s="46"/>
      <c r="H3" s="40"/>
      <c r="I3" s="17"/>
      <c r="J3" s="178">
        <f>LastSaveTime()</f>
        <v>42493.83599537037</v>
      </c>
      <c r="K3" s="178"/>
      <c r="L3" s="178"/>
      <c r="M3" s="30"/>
      <c r="N3" s="30"/>
      <c r="O3" s="41"/>
    </row>
    <row r="4" spans="1:15" ht="5.25" customHeight="1">
      <c r="A4" s="3"/>
      <c r="B4" s="3"/>
      <c r="C4" s="3"/>
      <c r="D4" s="5"/>
      <c r="E4" s="3"/>
      <c r="F4" s="3"/>
      <c r="G4" s="17"/>
      <c r="H4" s="3"/>
      <c r="I4" s="17"/>
      <c r="J4" s="30"/>
      <c r="K4" s="30"/>
      <c r="L4" s="30"/>
      <c r="M4" s="30"/>
      <c r="N4" s="30"/>
      <c r="O4" s="41"/>
    </row>
    <row r="5" spans="1:11" ht="6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.75" customHeight="1">
      <c r="A6" s="192" t="s">
        <v>185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2" ht="38.25" customHeight="1">
      <c r="A7" s="186" t="s">
        <v>186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8"/>
    </row>
    <row r="8" spans="1:15" ht="30" customHeight="1">
      <c r="A8" s="194" t="s">
        <v>187</v>
      </c>
      <c r="B8" s="195"/>
      <c r="C8" s="189"/>
      <c r="D8" s="190"/>
      <c r="E8" s="190"/>
      <c r="F8" s="190"/>
      <c r="G8" s="190"/>
      <c r="H8" s="191" t="s">
        <v>188</v>
      </c>
      <c r="I8" s="191"/>
      <c r="J8" s="189"/>
      <c r="K8" s="190"/>
      <c r="L8" s="193"/>
      <c r="M8" s="42"/>
      <c r="N8" s="42"/>
      <c r="O8" s="42"/>
    </row>
    <row r="9" spans="1:15" ht="33.75" customHeight="1">
      <c r="A9" s="182" t="s">
        <v>59</v>
      </c>
      <c r="B9" s="182"/>
      <c r="C9" s="179"/>
      <c r="D9" s="180"/>
      <c r="E9" s="180"/>
      <c r="F9" s="181" t="s">
        <v>181</v>
      </c>
      <c r="G9" s="182"/>
      <c r="H9" s="183"/>
      <c r="I9" s="184"/>
      <c r="J9" s="184"/>
      <c r="K9" s="184"/>
      <c r="L9" s="184"/>
      <c r="M9" s="43"/>
      <c r="N9" s="43"/>
      <c r="O9" s="43"/>
    </row>
    <row r="10" ht="7.5" customHeight="1"/>
    <row r="11" spans="2:11" ht="27">
      <c r="B11" s="2" t="s">
        <v>8</v>
      </c>
      <c r="C11" s="85" t="s">
        <v>200</v>
      </c>
      <c r="D11" s="173" t="s">
        <v>118</v>
      </c>
      <c r="E11" s="175"/>
      <c r="F11" s="176"/>
      <c r="G11" s="176"/>
      <c r="H11" s="176"/>
      <c r="I11" s="26" t="s">
        <v>140</v>
      </c>
      <c r="J11" s="177" t="s">
        <v>199</v>
      </c>
      <c r="K11" s="177"/>
    </row>
    <row r="12" ht="7.5" customHeight="1"/>
    <row r="13" spans="3:11" ht="13.5" hidden="1">
      <c r="C13" s="13"/>
      <c r="D13" s="169" t="s">
        <v>58</v>
      </c>
      <c r="E13" s="170"/>
      <c r="F13" s="171" t="s">
        <v>96</v>
      </c>
      <c r="G13" s="172"/>
      <c r="H13" s="173" t="s">
        <v>123</v>
      </c>
      <c r="I13" s="173"/>
      <c r="J13" s="28" t="s">
        <v>153</v>
      </c>
      <c r="K13" s="29">
        <f>IF(J11="","",INDEX('名前'!$G$30:$G$33,MATCH('様式1'!J11,種別,0)))</f>
        <v>900</v>
      </c>
    </row>
    <row r="14" spans="3:11" ht="13.5" hidden="1">
      <c r="C14" s="14" t="s">
        <v>119</v>
      </c>
      <c r="D14" s="145">
        <f>COUNTIF($F$20:$F$99,1)</f>
        <v>0</v>
      </c>
      <c r="E14" s="146"/>
      <c r="F14" s="143">
        <f>COUNTIF($F$20:$F$99,2)</f>
        <v>0</v>
      </c>
      <c r="G14" s="144"/>
      <c r="H14" s="147">
        <f>SUM(D14:G14)</f>
        <v>0</v>
      </c>
      <c r="I14" s="147"/>
      <c r="J14" s="28" t="s">
        <v>141</v>
      </c>
      <c r="K14" s="29">
        <f>IF(J11="","",INDEX('名前'!$H$30:$H$33,MATCH('様式1'!J11,種別,0)))</f>
        <v>1200</v>
      </c>
    </row>
    <row r="15" spans="3:9" ht="13.5" hidden="1">
      <c r="C15" s="15" t="s">
        <v>120</v>
      </c>
      <c r="D15" s="157">
        <f>COUNTIF($G$20:$G$99:$I$20:$I$99:$K$20:$K$99,"男"&amp;"*")</f>
        <v>0</v>
      </c>
      <c r="E15" s="158"/>
      <c r="F15" s="163">
        <f>COUNTIF($G$20:$G$99:$I$20:$I$99:$K$20:$K$99,"女"&amp;"*")</f>
        <v>0</v>
      </c>
      <c r="G15" s="164"/>
      <c r="H15" s="154">
        <f>SUM(D15:G15)</f>
        <v>0</v>
      </c>
      <c r="I15" s="154"/>
    </row>
    <row r="16" spans="3:9" ht="13.5" hidden="1">
      <c r="C16" s="16" t="s">
        <v>121</v>
      </c>
      <c r="D16" s="159">
        <f>COUNTIF(リレー!$A$11:$A$25,"男"&amp;"*")</f>
        <v>2</v>
      </c>
      <c r="E16" s="160"/>
      <c r="F16" s="165">
        <f>COUNTIF(リレー!$A$11:$A$25,"女"&amp;"*")</f>
        <v>2</v>
      </c>
      <c r="G16" s="166"/>
      <c r="H16" s="155">
        <f>SUM(D16:G16)</f>
        <v>4</v>
      </c>
      <c r="I16" s="155"/>
    </row>
    <row r="17" spans="3:9" ht="13.5" hidden="1">
      <c r="C17" s="13" t="s">
        <v>122</v>
      </c>
      <c r="D17" s="161">
        <f>IF(J11="","",$D$15*$K$13+$D$16*$K$14)</f>
        <v>2400</v>
      </c>
      <c r="E17" s="162"/>
      <c r="F17" s="167">
        <f>IF(J11="","",$F$15*$K$13+$F$16*$K$14)</f>
        <v>2400</v>
      </c>
      <c r="G17" s="168"/>
      <c r="H17" s="156">
        <f>SUM(D17:G17)</f>
        <v>4800</v>
      </c>
      <c r="I17" s="156"/>
    </row>
    <row r="18" ht="7.5" customHeight="1" thickBot="1"/>
    <row r="19" spans="1:25" s="1" customFormat="1" ht="30" customHeight="1" thickBot="1">
      <c r="A19" s="20" t="s">
        <v>4</v>
      </c>
      <c r="B19" s="19" t="s">
        <v>0</v>
      </c>
      <c r="C19" s="21" t="s">
        <v>170</v>
      </c>
      <c r="D19" s="22" t="s">
        <v>1</v>
      </c>
      <c r="E19" s="21" t="s">
        <v>125</v>
      </c>
      <c r="F19" s="23" t="s">
        <v>124</v>
      </c>
      <c r="G19" s="19" t="s">
        <v>5</v>
      </c>
      <c r="H19" s="87" t="s">
        <v>3</v>
      </c>
      <c r="I19" s="19" t="s">
        <v>6</v>
      </c>
      <c r="J19" s="23" t="s">
        <v>3</v>
      </c>
      <c r="K19" s="19" t="s">
        <v>7</v>
      </c>
      <c r="L19" s="74" t="s">
        <v>3</v>
      </c>
      <c r="M19" s="81" t="s">
        <v>179</v>
      </c>
      <c r="N19" s="82" t="s">
        <v>180</v>
      </c>
      <c r="O19" s="44"/>
      <c r="P19" s="31"/>
      <c r="Q19" s="31"/>
      <c r="R19" s="32"/>
      <c r="S19" s="31"/>
      <c r="T19" s="31"/>
      <c r="U19" s="31"/>
      <c r="V19" s="31"/>
      <c r="W19" s="33"/>
      <c r="X19" s="33"/>
      <c r="Y19" s="33"/>
    </row>
    <row r="20" spans="1:256" ht="17.25" customHeight="1" thickTop="1">
      <c r="A20" s="24">
        <v>1</v>
      </c>
      <c r="B20" s="48"/>
      <c r="C20" s="49"/>
      <c r="D20" s="50"/>
      <c r="E20" s="51"/>
      <c r="F20" s="52"/>
      <c r="G20" s="48"/>
      <c r="H20" s="53"/>
      <c r="I20" s="48"/>
      <c r="J20" s="53"/>
      <c r="K20" s="48"/>
      <c r="L20" s="75"/>
      <c r="M20" s="77"/>
      <c r="N20" s="78"/>
      <c r="O20" s="45"/>
      <c r="P20">
        <f>IF(G20="","",INDEX('名前'!$N$4:$N$41,MATCH('様式1'!G20,'名前'!$M$4:$M$41,0)))</f>
      </c>
      <c r="Q20">
        <f>IF(I20="","",INDEX('名前'!$N$4:$N$41,MATCH('様式1'!I20,'名前'!$M$4:$M$41,0)))</f>
      </c>
      <c r="R20">
        <f>IF(K20="","",INDEX('名前'!$N$4:$N$41,MATCH('様式1'!K20,'名前'!$M$4:$M$41,0)))</f>
      </c>
      <c r="IR20" s="123">
        <f>IF(F20=1,1,"")</f>
      </c>
      <c r="IS20">
        <f>F20&amp;B20</f>
      </c>
      <c r="IU20">
        <f>F20&amp;M20</f>
      </c>
      <c r="IV20">
        <f aca="true" t="shared" si="0" ref="IV20:IV84">F20&amp;N20</f>
      </c>
    </row>
    <row r="21" spans="1:256" ht="17.25" customHeight="1">
      <c r="A21" s="25">
        <v>2</v>
      </c>
      <c r="B21" s="54"/>
      <c r="C21" s="55"/>
      <c r="D21" s="56"/>
      <c r="E21" s="57"/>
      <c r="F21" s="58"/>
      <c r="G21" s="54"/>
      <c r="H21" s="59"/>
      <c r="I21" s="54"/>
      <c r="J21" s="59"/>
      <c r="K21" s="54"/>
      <c r="L21" s="76"/>
      <c r="M21" s="79"/>
      <c r="N21" s="78"/>
      <c r="O21" s="45"/>
      <c r="IS21">
        <f aca="true" t="shared" si="1" ref="IS21:IS81">F21&amp;B21</f>
      </c>
      <c r="IU21">
        <f aca="true" t="shared" si="2" ref="IU21:IU84">F21&amp;M21</f>
      </c>
      <c r="IV21">
        <f t="shared" si="0"/>
      </c>
    </row>
    <row r="22" spans="1:256" ht="17.25" customHeight="1">
      <c r="A22" s="25">
        <v>3</v>
      </c>
      <c r="B22" s="54"/>
      <c r="C22" s="55"/>
      <c r="D22" s="56"/>
      <c r="E22" s="57"/>
      <c r="F22" s="58"/>
      <c r="G22" s="54"/>
      <c r="H22" s="59"/>
      <c r="I22" s="54"/>
      <c r="J22" s="59"/>
      <c r="K22" s="54"/>
      <c r="L22" s="76"/>
      <c r="M22" s="79"/>
      <c r="N22" s="78"/>
      <c r="O22" s="45"/>
      <c r="IS22">
        <f t="shared" si="1"/>
      </c>
      <c r="IU22">
        <f t="shared" si="2"/>
      </c>
      <c r="IV22">
        <f t="shared" si="0"/>
      </c>
    </row>
    <row r="23" spans="1:256" ht="17.25" customHeight="1">
      <c r="A23" s="25">
        <v>4</v>
      </c>
      <c r="B23" s="54"/>
      <c r="C23" s="55"/>
      <c r="D23" s="56"/>
      <c r="E23" s="57"/>
      <c r="F23" s="58"/>
      <c r="G23" s="54"/>
      <c r="H23" s="59"/>
      <c r="I23" s="134"/>
      <c r="J23" s="59"/>
      <c r="K23" s="54"/>
      <c r="L23" s="76"/>
      <c r="M23" s="79"/>
      <c r="N23" s="78"/>
      <c r="O23" s="45"/>
      <c r="IS23">
        <f t="shared" si="1"/>
      </c>
      <c r="IU23">
        <f t="shared" si="2"/>
      </c>
      <c r="IV23">
        <f t="shared" si="0"/>
      </c>
    </row>
    <row r="24" spans="1:256" ht="17.25" customHeight="1">
      <c r="A24" s="25">
        <v>5</v>
      </c>
      <c r="B24" s="54"/>
      <c r="C24" s="55"/>
      <c r="D24" s="56"/>
      <c r="E24" s="57"/>
      <c r="F24" s="58"/>
      <c r="G24" s="134"/>
      <c r="H24" s="135"/>
      <c r="I24" s="134"/>
      <c r="J24" s="135"/>
      <c r="K24" s="54"/>
      <c r="L24" s="76"/>
      <c r="M24" s="79"/>
      <c r="N24" s="78"/>
      <c r="O24" s="45"/>
      <c r="IS24">
        <f t="shared" si="1"/>
      </c>
      <c r="IU24">
        <f t="shared" si="2"/>
      </c>
      <c r="IV24">
        <f t="shared" si="0"/>
      </c>
    </row>
    <row r="25" spans="1:256" ht="17.25" customHeight="1">
      <c r="A25" s="25">
        <v>6</v>
      </c>
      <c r="B25" s="54"/>
      <c r="C25" s="55"/>
      <c r="D25" s="56"/>
      <c r="E25" s="57"/>
      <c r="F25" s="52"/>
      <c r="G25" s="54"/>
      <c r="H25" s="59"/>
      <c r="I25" s="54"/>
      <c r="J25" s="59"/>
      <c r="K25" s="54"/>
      <c r="L25" s="76"/>
      <c r="M25" s="79"/>
      <c r="N25" s="78"/>
      <c r="O25" s="45"/>
      <c r="IS25">
        <f t="shared" si="1"/>
      </c>
      <c r="IU25">
        <f t="shared" si="2"/>
      </c>
      <c r="IV25">
        <f t="shared" si="0"/>
      </c>
    </row>
    <row r="26" spans="1:256" ht="17.25" customHeight="1">
      <c r="A26" s="25">
        <v>7</v>
      </c>
      <c r="B26" s="54"/>
      <c r="C26" s="55"/>
      <c r="D26" s="56"/>
      <c r="E26" s="57"/>
      <c r="F26" s="52"/>
      <c r="G26" s="54"/>
      <c r="H26" s="59"/>
      <c r="I26" s="134"/>
      <c r="J26" s="135"/>
      <c r="K26" s="54"/>
      <c r="L26" s="76"/>
      <c r="M26" s="79"/>
      <c r="N26" s="78"/>
      <c r="O26" s="45"/>
      <c r="IS26">
        <f t="shared" si="1"/>
      </c>
      <c r="IU26">
        <f t="shared" si="2"/>
      </c>
      <c r="IV26">
        <f t="shared" si="0"/>
      </c>
    </row>
    <row r="27" spans="1:256" ht="17.25" customHeight="1">
      <c r="A27" s="25">
        <v>8</v>
      </c>
      <c r="B27" s="54"/>
      <c r="C27" s="55"/>
      <c r="D27" s="56"/>
      <c r="E27" s="57"/>
      <c r="F27" s="52"/>
      <c r="G27" s="54"/>
      <c r="H27" s="59"/>
      <c r="I27" s="54"/>
      <c r="J27" s="59"/>
      <c r="K27" s="54"/>
      <c r="L27" s="76"/>
      <c r="M27" s="79"/>
      <c r="N27" s="78"/>
      <c r="O27" s="45"/>
      <c r="IS27">
        <f t="shared" si="1"/>
      </c>
      <c r="IU27">
        <f t="shared" si="2"/>
      </c>
      <c r="IV27">
        <f t="shared" si="0"/>
      </c>
    </row>
    <row r="28" spans="1:256" ht="17.25" customHeight="1">
      <c r="A28" s="25">
        <v>9</v>
      </c>
      <c r="B28" s="54"/>
      <c r="C28" s="55"/>
      <c r="D28" s="56"/>
      <c r="E28" s="57"/>
      <c r="F28" s="52"/>
      <c r="G28" s="54"/>
      <c r="H28" s="59"/>
      <c r="I28" s="54"/>
      <c r="J28" s="59"/>
      <c r="K28" s="54"/>
      <c r="L28" s="76"/>
      <c r="M28" s="79"/>
      <c r="N28" s="78"/>
      <c r="O28" s="45"/>
      <c r="IS28">
        <f t="shared" si="1"/>
      </c>
      <c r="IU28">
        <f t="shared" si="2"/>
      </c>
      <c r="IV28">
        <f t="shared" si="0"/>
      </c>
    </row>
    <row r="29" spans="1:256" ht="17.25" customHeight="1">
      <c r="A29" s="25">
        <v>10</v>
      </c>
      <c r="B29" s="54"/>
      <c r="C29" s="55"/>
      <c r="D29" s="56"/>
      <c r="E29" s="57"/>
      <c r="F29" s="58"/>
      <c r="G29" s="54"/>
      <c r="H29" s="59"/>
      <c r="I29" s="54"/>
      <c r="J29" s="59"/>
      <c r="K29" s="54"/>
      <c r="L29" s="76"/>
      <c r="M29" s="79"/>
      <c r="N29" s="78"/>
      <c r="O29" s="45"/>
      <c r="IS29">
        <f t="shared" si="1"/>
      </c>
      <c r="IU29">
        <f t="shared" si="2"/>
      </c>
      <c r="IV29">
        <f t="shared" si="0"/>
      </c>
    </row>
    <row r="30" spans="1:256" ht="17.25" customHeight="1">
      <c r="A30" s="25">
        <v>11</v>
      </c>
      <c r="B30" s="54"/>
      <c r="C30" s="55"/>
      <c r="D30" s="56"/>
      <c r="E30" s="57"/>
      <c r="F30" s="58"/>
      <c r="G30" s="54"/>
      <c r="H30" s="59"/>
      <c r="I30" s="54"/>
      <c r="J30" s="59"/>
      <c r="K30" s="54"/>
      <c r="L30" s="76"/>
      <c r="M30" s="79"/>
      <c r="N30" s="78"/>
      <c r="O30" s="45"/>
      <c r="IS30">
        <f t="shared" si="1"/>
      </c>
      <c r="IU30">
        <f t="shared" si="2"/>
      </c>
      <c r="IV30">
        <f t="shared" si="0"/>
      </c>
    </row>
    <row r="31" spans="1:256" ht="17.25" customHeight="1">
      <c r="A31" s="25">
        <v>12</v>
      </c>
      <c r="B31" s="54"/>
      <c r="C31" s="55"/>
      <c r="D31" s="56"/>
      <c r="E31" s="57"/>
      <c r="F31" s="58"/>
      <c r="G31" s="54"/>
      <c r="H31" s="59"/>
      <c r="I31" s="54"/>
      <c r="J31" s="59"/>
      <c r="K31" s="54"/>
      <c r="L31" s="76"/>
      <c r="M31" s="79"/>
      <c r="N31" s="78"/>
      <c r="O31" s="45"/>
      <c r="IS31">
        <f t="shared" si="1"/>
      </c>
      <c r="IU31">
        <f t="shared" si="2"/>
      </c>
      <c r="IV31">
        <f t="shared" si="0"/>
      </c>
    </row>
    <row r="32" spans="1:256" ht="17.25" customHeight="1">
      <c r="A32" s="25">
        <v>13</v>
      </c>
      <c r="B32" s="54"/>
      <c r="C32" s="55"/>
      <c r="D32" s="56"/>
      <c r="E32" s="57"/>
      <c r="F32" s="58"/>
      <c r="G32" s="54"/>
      <c r="H32" s="59"/>
      <c r="I32" s="54"/>
      <c r="J32" s="59"/>
      <c r="K32" s="54"/>
      <c r="L32" s="76"/>
      <c r="M32" s="79"/>
      <c r="N32" s="78"/>
      <c r="O32" s="45"/>
      <c r="IS32">
        <f t="shared" si="1"/>
      </c>
      <c r="IU32">
        <f t="shared" si="2"/>
      </c>
      <c r="IV32">
        <f t="shared" si="0"/>
      </c>
    </row>
    <row r="33" spans="1:256" ht="17.25" customHeight="1">
      <c r="A33" s="25">
        <v>14</v>
      </c>
      <c r="B33" s="54"/>
      <c r="C33" s="55"/>
      <c r="D33" s="56"/>
      <c r="E33" s="57"/>
      <c r="F33" s="58"/>
      <c r="G33" s="54"/>
      <c r="H33" s="59"/>
      <c r="I33" s="54"/>
      <c r="J33" s="59"/>
      <c r="K33" s="54"/>
      <c r="L33" s="76"/>
      <c r="M33" s="79"/>
      <c r="N33" s="78"/>
      <c r="O33" s="45"/>
      <c r="IS33">
        <f t="shared" si="1"/>
      </c>
      <c r="IU33">
        <f t="shared" si="2"/>
      </c>
      <c r="IV33">
        <f t="shared" si="0"/>
      </c>
    </row>
    <row r="34" spans="1:256" ht="17.25" customHeight="1">
      <c r="A34" s="25">
        <v>15</v>
      </c>
      <c r="B34" s="54"/>
      <c r="C34" s="55"/>
      <c r="D34" s="56"/>
      <c r="E34" s="57"/>
      <c r="F34" s="58"/>
      <c r="G34" s="54"/>
      <c r="H34" s="59"/>
      <c r="I34" s="54"/>
      <c r="J34" s="59"/>
      <c r="K34" s="54"/>
      <c r="L34" s="76"/>
      <c r="M34" s="79"/>
      <c r="N34" s="78"/>
      <c r="O34" s="45"/>
      <c r="IS34">
        <f t="shared" si="1"/>
      </c>
      <c r="IU34">
        <f t="shared" si="2"/>
      </c>
      <c r="IV34">
        <f t="shared" si="0"/>
      </c>
    </row>
    <row r="35" spans="1:256" ht="17.25" customHeight="1">
      <c r="A35" s="25">
        <v>16</v>
      </c>
      <c r="B35" s="54"/>
      <c r="C35" s="55"/>
      <c r="D35" s="56"/>
      <c r="E35" s="57"/>
      <c r="F35" s="58"/>
      <c r="G35" s="54"/>
      <c r="H35" s="59"/>
      <c r="I35" s="54"/>
      <c r="J35" s="59"/>
      <c r="K35" s="54"/>
      <c r="L35" s="76"/>
      <c r="M35" s="79"/>
      <c r="N35" s="78"/>
      <c r="O35" s="45"/>
      <c r="IS35">
        <f t="shared" si="1"/>
      </c>
      <c r="IU35">
        <f t="shared" si="2"/>
      </c>
      <c r="IV35">
        <f t="shared" si="0"/>
      </c>
    </row>
    <row r="36" spans="1:256" ht="17.25" customHeight="1">
      <c r="A36" s="25">
        <v>17</v>
      </c>
      <c r="B36" s="54"/>
      <c r="C36" s="55"/>
      <c r="D36" s="56"/>
      <c r="E36" s="57"/>
      <c r="F36" s="58"/>
      <c r="G36" s="54"/>
      <c r="H36" s="59"/>
      <c r="I36" s="54"/>
      <c r="J36" s="59"/>
      <c r="K36" s="54"/>
      <c r="L36" s="76"/>
      <c r="M36" s="79"/>
      <c r="N36" s="78"/>
      <c r="O36" s="45"/>
      <c r="IS36">
        <f t="shared" si="1"/>
      </c>
      <c r="IU36">
        <f t="shared" si="2"/>
      </c>
      <c r="IV36">
        <f t="shared" si="0"/>
      </c>
    </row>
    <row r="37" spans="1:256" ht="17.25" customHeight="1">
      <c r="A37" s="25">
        <v>18</v>
      </c>
      <c r="B37" s="54"/>
      <c r="C37" s="55"/>
      <c r="D37" s="56"/>
      <c r="E37" s="57"/>
      <c r="F37" s="58"/>
      <c r="G37" s="54"/>
      <c r="H37" s="59"/>
      <c r="I37" s="54"/>
      <c r="J37" s="59"/>
      <c r="K37" s="54"/>
      <c r="L37" s="76"/>
      <c r="M37" s="79"/>
      <c r="N37" s="78"/>
      <c r="O37" s="45"/>
      <c r="IS37">
        <f t="shared" si="1"/>
      </c>
      <c r="IU37">
        <f t="shared" si="2"/>
      </c>
      <c r="IV37">
        <f t="shared" si="0"/>
      </c>
    </row>
    <row r="38" spans="1:256" ht="17.25" customHeight="1">
      <c r="A38" s="25">
        <v>19</v>
      </c>
      <c r="B38" s="54"/>
      <c r="C38" s="55"/>
      <c r="D38" s="56"/>
      <c r="E38" s="57"/>
      <c r="F38" s="58"/>
      <c r="G38" s="54"/>
      <c r="H38" s="59"/>
      <c r="I38" s="54"/>
      <c r="J38" s="59"/>
      <c r="K38" s="54"/>
      <c r="L38" s="76"/>
      <c r="M38" s="79"/>
      <c r="N38" s="78"/>
      <c r="O38" s="45"/>
      <c r="IS38">
        <f t="shared" si="1"/>
      </c>
      <c r="IU38">
        <f t="shared" si="2"/>
      </c>
      <c r="IV38">
        <f t="shared" si="0"/>
      </c>
    </row>
    <row r="39" spans="1:256" ht="17.25" customHeight="1">
      <c r="A39" s="25">
        <v>20</v>
      </c>
      <c r="B39" s="54"/>
      <c r="C39" s="55"/>
      <c r="D39" s="56"/>
      <c r="E39" s="57"/>
      <c r="F39" s="58"/>
      <c r="G39" s="54"/>
      <c r="H39" s="59"/>
      <c r="I39" s="54"/>
      <c r="J39" s="59"/>
      <c r="K39" s="54"/>
      <c r="L39" s="76"/>
      <c r="M39" s="79"/>
      <c r="N39" s="78"/>
      <c r="O39" s="45"/>
      <c r="IS39">
        <f t="shared" si="1"/>
      </c>
      <c r="IU39">
        <f t="shared" si="2"/>
      </c>
      <c r="IV39">
        <f t="shared" si="0"/>
      </c>
    </row>
    <row r="40" spans="1:256" ht="17.25" customHeight="1">
      <c r="A40" s="25">
        <v>21</v>
      </c>
      <c r="B40" s="54"/>
      <c r="C40" s="55"/>
      <c r="D40" s="56"/>
      <c r="E40" s="57"/>
      <c r="F40" s="58"/>
      <c r="G40" s="54"/>
      <c r="H40" s="59"/>
      <c r="I40" s="54"/>
      <c r="J40" s="59"/>
      <c r="K40" s="54"/>
      <c r="L40" s="76"/>
      <c r="M40" s="79"/>
      <c r="N40" s="78"/>
      <c r="O40" s="45"/>
      <c r="IS40">
        <f t="shared" si="1"/>
      </c>
      <c r="IU40">
        <f t="shared" si="2"/>
      </c>
      <c r="IV40">
        <f t="shared" si="0"/>
      </c>
    </row>
    <row r="41" spans="1:256" ht="17.25" customHeight="1">
      <c r="A41" s="25">
        <v>22</v>
      </c>
      <c r="B41" s="54"/>
      <c r="C41" s="55"/>
      <c r="D41" s="56"/>
      <c r="E41" s="57"/>
      <c r="F41" s="58"/>
      <c r="G41" s="54"/>
      <c r="H41" s="59"/>
      <c r="I41" s="54"/>
      <c r="J41" s="59"/>
      <c r="K41" s="54"/>
      <c r="L41" s="76"/>
      <c r="M41" s="79"/>
      <c r="N41" s="78"/>
      <c r="O41" s="45"/>
      <c r="IS41">
        <f t="shared" si="1"/>
      </c>
      <c r="IU41">
        <f t="shared" si="2"/>
      </c>
      <c r="IV41">
        <f t="shared" si="0"/>
      </c>
    </row>
    <row r="42" spans="1:256" ht="17.25" customHeight="1">
      <c r="A42" s="25">
        <v>23</v>
      </c>
      <c r="B42" s="54"/>
      <c r="C42" s="55"/>
      <c r="D42" s="56"/>
      <c r="E42" s="57"/>
      <c r="F42" s="58"/>
      <c r="G42" s="54"/>
      <c r="H42" s="59"/>
      <c r="I42" s="54"/>
      <c r="J42" s="59"/>
      <c r="K42" s="54"/>
      <c r="L42" s="76"/>
      <c r="M42" s="79"/>
      <c r="N42" s="78"/>
      <c r="O42" s="45"/>
      <c r="IS42">
        <f t="shared" si="1"/>
      </c>
      <c r="IU42">
        <f t="shared" si="2"/>
      </c>
      <c r="IV42">
        <f t="shared" si="0"/>
      </c>
    </row>
    <row r="43" spans="1:256" ht="17.25" customHeight="1">
      <c r="A43" s="25">
        <v>24</v>
      </c>
      <c r="B43" s="54"/>
      <c r="C43" s="55"/>
      <c r="D43" s="56"/>
      <c r="E43" s="57"/>
      <c r="F43" s="58"/>
      <c r="G43" s="54"/>
      <c r="H43" s="59"/>
      <c r="I43" s="134"/>
      <c r="J43" s="59"/>
      <c r="K43" s="54"/>
      <c r="L43" s="76"/>
      <c r="M43" s="79"/>
      <c r="N43" s="78"/>
      <c r="O43" s="45"/>
      <c r="IS43">
        <f t="shared" si="1"/>
      </c>
      <c r="IU43">
        <f t="shared" si="2"/>
      </c>
      <c r="IV43">
        <f t="shared" si="0"/>
      </c>
    </row>
    <row r="44" spans="1:256" ht="17.25" customHeight="1">
      <c r="A44" s="25">
        <v>25</v>
      </c>
      <c r="B44" s="54"/>
      <c r="C44" s="55"/>
      <c r="D44" s="56"/>
      <c r="E44" s="57"/>
      <c r="F44" s="58"/>
      <c r="G44" s="54"/>
      <c r="H44" s="59"/>
      <c r="I44" s="54"/>
      <c r="J44" s="59"/>
      <c r="K44" s="54"/>
      <c r="L44" s="76"/>
      <c r="M44" s="79"/>
      <c r="N44" s="78"/>
      <c r="O44" s="45"/>
      <c r="IS44">
        <f t="shared" si="1"/>
      </c>
      <c r="IU44">
        <f t="shared" si="2"/>
      </c>
      <c r="IV44">
        <f t="shared" si="0"/>
      </c>
    </row>
    <row r="45" spans="1:256" ht="17.25" customHeight="1">
      <c r="A45" s="25">
        <v>26</v>
      </c>
      <c r="B45" s="54"/>
      <c r="C45" s="55"/>
      <c r="D45" s="56"/>
      <c r="E45" s="57"/>
      <c r="F45" s="58"/>
      <c r="G45" s="54"/>
      <c r="H45" s="59"/>
      <c r="I45" s="54"/>
      <c r="J45" s="59"/>
      <c r="K45" s="54"/>
      <c r="L45" s="76"/>
      <c r="M45" s="79"/>
      <c r="N45" s="78"/>
      <c r="O45" s="45"/>
      <c r="IS45">
        <f t="shared" si="1"/>
      </c>
      <c r="IU45">
        <f t="shared" si="2"/>
      </c>
      <c r="IV45">
        <f t="shared" si="0"/>
      </c>
    </row>
    <row r="46" spans="1:256" ht="17.25" customHeight="1">
      <c r="A46" s="25">
        <v>27</v>
      </c>
      <c r="B46" s="54"/>
      <c r="C46" s="55"/>
      <c r="D46" s="56"/>
      <c r="E46" s="57"/>
      <c r="F46" s="58"/>
      <c r="G46" s="54"/>
      <c r="H46" s="59"/>
      <c r="I46" s="54"/>
      <c r="J46" s="59"/>
      <c r="K46" s="54"/>
      <c r="L46" s="76"/>
      <c r="M46" s="79"/>
      <c r="N46" s="78"/>
      <c r="O46" s="45"/>
      <c r="IS46">
        <f t="shared" si="1"/>
      </c>
      <c r="IU46">
        <f t="shared" si="2"/>
      </c>
      <c r="IV46">
        <f t="shared" si="0"/>
      </c>
    </row>
    <row r="47" spans="1:256" ht="17.25" customHeight="1">
      <c r="A47" s="25">
        <v>28</v>
      </c>
      <c r="B47" s="54"/>
      <c r="C47" s="55"/>
      <c r="D47" s="56"/>
      <c r="E47" s="57"/>
      <c r="F47" s="58"/>
      <c r="G47" s="54"/>
      <c r="H47" s="59"/>
      <c r="I47" s="54"/>
      <c r="J47" s="59"/>
      <c r="K47" s="54"/>
      <c r="L47" s="76"/>
      <c r="M47" s="79"/>
      <c r="N47" s="78"/>
      <c r="O47" s="45"/>
      <c r="IS47">
        <f t="shared" si="1"/>
      </c>
      <c r="IU47">
        <f t="shared" si="2"/>
      </c>
      <c r="IV47">
        <f t="shared" si="0"/>
      </c>
    </row>
    <row r="48" spans="1:256" ht="17.25" customHeight="1">
      <c r="A48" s="25">
        <v>29</v>
      </c>
      <c r="B48" s="54"/>
      <c r="C48" s="55"/>
      <c r="D48" s="56"/>
      <c r="E48" s="57"/>
      <c r="F48" s="58"/>
      <c r="G48" s="54"/>
      <c r="H48" s="59"/>
      <c r="I48" s="54"/>
      <c r="J48" s="59"/>
      <c r="K48" s="54"/>
      <c r="L48" s="76"/>
      <c r="M48" s="79"/>
      <c r="N48" s="78"/>
      <c r="O48" s="45"/>
      <c r="IS48">
        <f t="shared" si="1"/>
      </c>
      <c r="IU48">
        <f t="shared" si="2"/>
      </c>
      <c r="IV48">
        <f t="shared" si="0"/>
      </c>
    </row>
    <row r="49" spans="1:256" ht="17.25" customHeight="1">
      <c r="A49" s="25">
        <v>30</v>
      </c>
      <c r="B49" s="54"/>
      <c r="C49" s="55"/>
      <c r="D49" s="56"/>
      <c r="E49" s="57"/>
      <c r="F49" s="58"/>
      <c r="G49" s="54"/>
      <c r="H49" s="59"/>
      <c r="I49" s="54"/>
      <c r="J49" s="59"/>
      <c r="K49" s="54"/>
      <c r="L49" s="76"/>
      <c r="M49" s="79"/>
      <c r="N49" s="78"/>
      <c r="O49" s="45"/>
      <c r="IS49">
        <f t="shared" si="1"/>
      </c>
      <c r="IU49">
        <f t="shared" si="2"/>
      </c>
      <c r="IV49">
        <f t="shared" si="0"/>
      </c>
    </row>
    <row r="50" spans="1:256" ht="17.25" customHeight="1">
      <c r="A50" s="25">
        <v>31</v>
      </c>
      <c r="B50" s="54"/>
      <c r="C50" s="55"/>
      <c r="D50" s="56"/>
      <c r="E50" s="57"/>
      <c r="F50" s="58"/>
      <c r="G50" s="54"/>
      <c r="H50" s="59"/>
      <c r="I50" s="54"/>
      <c r="J50" s="59"/>
      <c r="K50" s="54"/>
      <c r="L50" s="76"/>
      <c r="M50" s="79"/>
      <c r="N50" s="78"/>
      <c r="O50" s="45"/>
      <c r="IS50">
        <f t="shared" si="1"/>
      </c>
      <c r="IU50">
        <f t="shared" si="2"/>
      </c>
      <c r="IV50">
        <f t="shared" si="0"/>
      </c>
    </row>
    <row r="51" spans="1:256" ht="17.25" customHeight="1">
      <c r="A51" s="25">
        <v>32</v>
      </c>
      <c r="B51" s="54"/>
      <c r="C51" s="55"/>
      <c r="D51" s="56"/>
      <c r="E51" s="57"/>
      <c r="F51" s="58"/>
      <c r="G51" s="54"/>
      <c r="H51" s="59"/>
      <c r="I51" s="54"/>
      <c r="J51" s="59"/>
      <c r="K51" s="54"/>
      <c r="L51" s="76"/>
      <c r="M51" s="79"/>
      <c r="N51" s="78"/>
      <c r="O51" s="45"/>
      <c r="IS51">
        <f t="shared" si="1"/>
      </c>
      <c r="IU51">
        <f t="shared" si="2"/>
      </c>
      <c r="IV51">
        <f t="shared" si="0"/>
      </c>
    </row>
    <row r="52" spans="1:256" ht="17.25" customHeight="1">
      <c r="A52" s="25">
        <v>33</v>
      </c>
      <c r="B52" s="54"/>
      <c r="C52" s="55"/>
      <c r="D52" s="56"/>
      <c r="E52" s="57"/>
      <c r="F52" s="58"/>
      <c r="G52" s="54"/>
      <c r="H52" s="59"/>
      <c r="I52" s="54"/>
      <c r="J52" s="59"/>
      <c r="K52" s="54"/>
      <c r="L52" s="76"/>
      <c r="M52" s="79"/>
      <c r="N52" s="78"/>
      <c r="O52" s="45"/>
      <c r="IS52">
        <f t="shared" si="1"/>
      </c>
      <c r="IU52">
        <f t="shared" si="2"/>
      </c>
      <c r="IV52">
        <f t="shared" si="0"/>
      </c>
    </row>
    <row r="53" spans="1:256" ht="17.25" customHeight="1">
      <c r="A53" s="25">
        <v>34</v>
      </c>
      <c r="B53" s="54"/>
      <c r="C53" s="55"/>
      <c r="D53" s="56"/>
      <c r="E53" s="57"/>
      <c r="F53" s="58"/>
      <c r="G53" s="54"/>
      <c r="H53" s="59"/>
      <c r="I53" s="54"/>
      <c r="J53" s="59"/>
      <c r="K53" s="54"/>
      <c r="L53" s="76"/>
      <c r="M53" s="79"/>
      <c r="N53" s="78"/>
      <c r="O53" s="45"/>
      <c r="IS53">
        <f t="shared" si="1"/>
      </c>
      <c r="IU53">
        <f t="shared" si="2"/>
      </c>
      <c r="IV53">
        <f t="shared" si="0"/>
      </c>
    </row>
    <row r="54" spans="1:256" ht="17.25" customHeight="1">
      <c r="A54" s="25">
        <v>35</v>
      </c>
      <c r="B54" s="54"/>
      <c r="C54" s="55"/>
      <c r="D54" s="56"/>
      <c r="E54" s="57"/>
      <c r="F54" s="58"/>
      <c r="G54" s="54"/>
      <c r="H54" s="59"/>
      <c r="I54" s="54"/>
      <c r="J54" s="59"/>
      <c r="K54" s="54"/>
      <c r="L54" s="76"/>
      <c r="M54" s="79"/>
      <c r="N54" s="78"/>
      <c r="O54" s="45"/>
      <c r="IS54">
        <f t="shared" si="1"/>
      </c>
      <c r="IU54">
        <f t="shared" si="2"/>
      </c>
      <c r="IV54">
        <f t="shared" si="0"/>
      </c>
    </row>
    <row r="55" spans="1:256" ht="17.25" customHeight="1">
      <c r="A55" s="25">
        <v>36</v>
      </c>
      <c r="B55" s="54"/>
      <c r="C55" s="55"/>
      <c r="D55" s="56"/>
      <c r="E55" s="57"/>
      <c r="F55" s="58"/>
      <c r="G55" s="54"/>
      <c r="H55" s="59"/>
      <c r="I55" s="54"/>
      <c r="J55" s="59"/>
      <c r="K55" s="54"/>
      <c r="L55" s="76"/>
      <c r="M55" s="79"/>
      <c r="N55" s="78"/>
      <c r="O55" s="45"/>
      <c r="IS55">
        <f t="shared" si="1"/>
      </c>
      <c r="IU55">
        <f t="shared" si="2"/>
      </c>
      <c r="IV55">
        <f t="shared" si="0"/>
      </c>
    </row>
    <row r="56" spans="1:256" ht="17.25" customHeight="1">
      <c r="A56" s="25">
        <v>37</v>
      </c>
      <c r="B56" s="54"/>
      <c r="C56" s="55"/>
      <c r="D56" s="56"/>
      <c r="E56" s="57"/>
      <c r="F56" s="58"/>
      <c r="G56" s="54"/>
      <c r="H56" s="59"/>
      <c r="I56" s="54"/>
      <c r="J56" s="59"/>
      <c r="K56" s="54"/>
      <c r="L56" s="76"/>
      <c r="M56" s="79"/>
      <c r="N56" s="78"/>
      <c r="O56" s="45"/>
      <c r="IS56">
        <f t="shared" si="1"/>
      </c>
      <c r="IU56">
        <f t="shared" si="2"/>
      </c>
      <c r="IV56">
        <f t="shared" si="0"/>
      </c>
    </row>
    <row r="57" spans="1:256" ht="17.25" customHeight="1">
      <c r="A57" s="25">
        <v>38</v>
      </c>
      <c r="B57" s="54"/>
      <c r="C57" s="55"/>
      <c r="D57" s="56"/>
      <c r="E57" s="57"/>
      <c r="F57" s="58"/>
      <c r="G57" s="54"/>
      <c r="H57" s="59"/>
      <c r="I57" s="54"/>
      <c r="J57" s="59"/>
      <c r="K57" s="54"/>
      <c r="L57" s="76"/>
      <c r="M57" s="79"/>
      <c r="N57" s="78"/>
      <c r="O57" s="45"/>
      <c r="IS57">
        <f t="shared" si="1"/>
      </c>
      <c r="IU57">
        <f t="shared" si="2"/>
      </c>
      <c r="IV57">
        <f t="shared" si="0"/>
      </c>
    </row>
    <row r="58" spans="1:256" ht="17.25" customHeight="1">
      <c r="A58" s="25">
        <v>39</v>
      </c>
      <c r="B58" s="54"/>
      <c r="C58" s="55"/>
      <c r="D58" s="56"/>
      <c r="E58" s="57"/>
      <c r="F58" s="58"/>
      <c r="G58" s="54"/>
      <c r="H58" s="59"/>
      <c r="I58" s="54"/>
      <c r="J58" s="59"/>
      <c r="K58" s="54"/>
      <c r="L58" s="76"/>
      <c r="M58" s="79"/>
      <c r="N58" s="78"/>
      <c r="O58" s="45"/>
      <c r="IS58">
        <f t="shared" si="1"/>
      </c>
      <c r="IU58">
        <f t="shared" si="2"/>
      </c>
      <c r="IV58">
        <f t="shared" si="0"/>
      </c>
    </row>
    <row r="59" spans="1:256" ht="17.25" customHeight="1">
      <c r="A59" s="25">
        <v>40</v>
      </c>
      <c r="B59" s="54"/>
      <c r="C59" s="55"/>
      <c r="D59" s="56"/>
      <c r="E59" s="57"/>
      <c r="F59" s="58"/>
      <c r="G59" s="54"/>
      <c r="H59" s="59"/>
      <c r="I59" s="54"/>
      <c r="J59" s="59"/>
      <c r="K59" s="54"/>
      <c r="L59" s="76"/>
      <c r="M59" s="79"/>
      <c r="N59" s="78"/>
      <c r="O59" s="45"/>
      <c r="IS59">
        <f t="shared" si="1"/>
      </c>
      <c r="IU59">
        <f t="shared" si="2"/>
      </c>
      <c r="IV59">
        <f t="shared" si="0"/>
      </c>
    </row>
    <row r="60" spans="1:256" ht="17.25" customHeight="1">
      <c r="A60" s="25">
        <v>41</v>
      </c>
      <c r="B60" s="54"/>
      <c r="C60" s="55"/>
      <c r="D60" s="56"/>
      <c r="E60" s="57"/>
      <c r="F60" s="58"/>
      <c r="G60" s="54"/>
      <c r="H60" s="59"/>
      <c r="I60" s="54"/>
      <c r="J60" s="59"/>
      <c r="K60" s="54"/>
      <c r="L60" s="76"/>
      <c r="M60" s="79"/>
      <c r="N60" s="78"/>
      <c r="O60" s="45"/>
      <c r="IS60">
        <f t="shared" si="1"/>
      </c>
      <c r="IU60">
        <f t="shared" si="2"/>
      </c>
      <c r="IV60">
        <f t="shared" si="0"/>
      </c>
    </row>
    <row r="61" spans="1:256" ht="17.25" customHeight="1">
      <c r="A61" s="25">
        <v>42</v>
      </c>
      <c r="B61" s="54"/>
      <c r="C61" s="55"/>
      <c r="D61" s="56"/>
      <c r="E61" s="57"/>
      <c r="F61" s="58"/>
      <c r="G61" s="54"/>
      <c r="H61" s="59"/>
      <c r="I61" s="54"/>
      <c r="J61" s="59"/>
      <c r="K61" s="54"/>
      <c r="L61" s="76"/>
      <c r="M61" s="79"/>
      <c r="N61" s="78"/>
      <c r="O61" s="45"/>
      <c r="IS61">
        <f t="shared" si="1"/>
      </c>
      <c r="IU61">
        <f t="shared" si="2"/>
      </c>
      <c r="IV61">
        <f t="shared" si="0"/>
      </c>
    </row>
    <row r="62" spans="1:256" ht="17.25" customHeight="1">
      <c r="A62" s="25">
        <v>43</v>
      </c>
      <c r="B62" s="54"/>
      <c r="C62" s="55"/>
      <c r="D62" s="56"/>
      <c r="E62" s="57"/>
      <c r="F62" s="58"/>
      <c r="G62" s="134"/>
      <c r="H62" s="135"/>
      <c r="I62" s="134"/>
      <c r="J62" s="135"/>
      <c r="K62" s="54"/>
      <c r="L62" s="76"/>
      <c r="M62" s="79"/>
      <c r="N62" s="78"/>
      <c r="O62" s="45"/>
      <c r="IS62">
        <f t="shared" si="1"/>
      </c>
      <c r="IU62">
        <f t="shared" si="2"/>
      </c>
      <c r="IV62">
        <f t="shared" si="0"/>
      </c>
    </row>
    <row r="63" spans="1:256" ht="17.25" customHeight="1">
      <c r="A63" s="25">
        <v>44</v>
      </c>
      <c r="B63" s="54"/>
      <c r="C63" s="55"/>
      <c r="D63" s="56"/>
      <c r="E63" s="57"/>
      <c r="F63" s="58"/>
      <c r="G63" s="54"/>
      <c r="H63" s="59"/>
      <c r="I63" s="54"/>
      <c r="J63" s="59"/>
      <c r="K63" s="54"/>
      <c r="L63" s="76"/>
      <c r="M63" s="79"/>
      <c r="N63" s="78"/>
      <c r="O63" s="45"/>
      <c r="IS63">
        <f t="shared" si="1"/>
      </c>
      <c r="IU63">
        <f t="shared" si="2"/>
      </c>
      <c r="IV63">
        <f t="shared" si="0"/>
      </c>
    </row>
    <row r="64" spans="1:256" ht="17.25" customHeight="1">
      <c r="A64" s="25">
        <v>45</v>
      </c>
      <c r="B64" s="54"/>
      <c r="C64" s="55"/>
      <c r="D64" s="56"/>
      <c r="E64" s="57"/>
      <c r="F64" s="58"/>
      <c r="G64" s="54"/>
      <c r="H64" s="59"/>
      <c r="I64" s="54"/>
      <c r="J64" s="59"/>
      <c r="K64" s="54"/>
      <c r="L64" s="76"/>
      <c r="M64" s="79"/>
      <c r="N64" s="78"/>
      <c r="O64" s="45"/>
      <c r="IS64">
        <f t="shared" si="1"/>
      </c>
      <c r="IU64">
        <f t="shared" si="2"/>
      </c>
      <c r="IV64">
        <f t="shared" si="0"/>
      </c>
    </row>
    <row r="65" spans="1:256" ht="17.25" customHeight="1">
      <c r="A65" s="25">
        <v>46</v>
      </c>
      <c r="B65" s="54"/>
      <c r="C65" s="55"/>
      <c r="D65" s="56"/>
      <c r="E65" s="57"/>
      <c r="F65" s="58"/>
      <c r="G65" s="54"/>
      <c r="H65" s="59"/>
      <c r="I65" s="54"/>
      <c r="J65" s="59"/>
      <c r="K65" s="54"/>
      <c r="L65" s="76"/>
      <c r="M65" s="79"/>
      <c r="N65" s="78"/>
      <c r="O65" s="45"/>
      <c r="IS65">
        <f t="shared" si="1"/>
      </c>
      <c r="IU65">
        <f t="shared" si="2"/>
      </c>
      <c r="IV65">
        <f t="shared" si="0"/>
      </c>
    </row>
    <row r="66" spans="1:256" ht="17.25" customHeight="1">
      <c r="A66" s="25">
        <v>47</v>
      </c>
      <c r="B66" s="54"/>
      <c r="C66" s="55"/>
      <c r="D66" s="56"/>
      <c r="E66" s="57"/>
      <c r="F66" s="58"/>
      <c r="G66" s="54"/>
      <c r="H66" s="59"/>
      <c r="I66" s="54"/>
      <c r="J66" s="59"/>
      <c r="K66" s="54"/>
      <c r="L66" s="76"/>
      <c r="M66" s="79"/>
      <c r="N66" s="78"/>
      <c r="O66" s="45"/>
      <c r="IS66">
        <f t="shared" si="1"/>
      </c>
      <c r="IU66">
        <f t="shared" si="2"/>
      </c>
      <c r="IV66">
        <f t="shared" si="0"/>
      </c>
    </row>
    <row r="67" spans="1:256" ht="17.25" customHeight="1">
      <c r="A67" s="25">
        <v>48</v>
      </c>
      <c r="B67" s="54"/>
      <c r="C67" s="55"/>
      <c r="D67" s="56"/>
      <c r="E67" s="57"/>
      <c r="F67" s="58"/>
      <c r="G67" s="54"/>
      <c r="H67" s="59"/>
      <c r="I67" s="54"/>
      <c r="J67" s="59"/>
      <c r="K67" s="54"/>
      <c r="L67" s="76"/>
      <c r="M67" s="79"/>
      <c r="N67" s="78"/>
      <c r="O67" s="45"/>
      <c r="IS67">
        <f t="shared" si="1"/>
      </c>
      <c r="IU67">
        <f t="shared" si="2"/>
      </c>
      <c r="IV67">
        <f t="shared" si="0"/>
      </c>
    </row>
    <row r="68" spans="1:256" ht="17.25" customHeight="1">
      <c r="A68" s="25">
        <v>49</v>
      </c>
      <c r="B68" s="54"/>
      <c r="C68" s="55"/>
      <c r="D68" s="56"/>
      <c r="E68" s="57"/>
      <c r="F68" s="58"/>
      <c r="G68" s="54"/>
      <c r="H68" s="59"/>
      <c r="I68" s="54"/>
      <c r="J68" s="59"/>
      <c r="K68" s="54"/>
      <c r="L68" s="76"/>
      <c r="M68" s="79"/>
      <c r="N68" s="78"/>
      <c r="O68" s="45"/>
      <c r="IS68">
        <f t="shared" si="1"/>
      </c>
      <c r="IU68">
        <f t="shared" si="2"/>
      </c>
      <c r="IV68">
        <f t="shared" si="0"/>
      </c>
    </row>
    <row r="69" spans="1:256" ht="17.25" customHeight="1">
      <c r="A69" s="25">
        <v>50</v>
      </c>
      <c r="B69" s="54"/>
      <c r="C69" s="55"/>
      <c r="D69" s="56"/>
      <c r="E69" s="57"/>
      <c r="F69" s="58"/>
      <c r="G69" s="54"/>
      <c r="H69" s="59"/>
      <c r="I69" s="54"/>
      <c r="J69" s="59"/>
      <c r="K69" s="54"/>
      <c r="L69" s="76"/>
      <c r="M69" s="79"/>
      <c r="N69" s="78"/>
      <c r="O69" s="45"/>
      <c r="IS69">
        <f t="shared" si="1"/>
      </c>
      <c r="IU69">
        <f t="shared" si="2"/>
      </c>
      <c r="IV69">
        <f t="shared" si="0"/>
      </c>
    </row>
    <row r="70" spans="1:256" ht="17.25" customHeight="1">
      <c r="A70" s="25">
        <v>51</v>
      </c>
      <c r="B70" s="54"/>
      <c r="C70" s="55"/>
      <c r="D70" s="56"/>
      <c r="E70" s="57"/>
      <c r="F70" s="58"/>
      <c r="G70" s="54"/>
      <c r="H70" s="59"/>
      <c r="I70" s="54"/>
      <c r="J70" s="59"/>
      <c r="K70" s="54"/>
      <c r="L70" s="76"/>
      <c r="M70" s="79"/>
      <c r="N70" s="78"/>
      <c r="O70" s="45"/>
      <c r="IS70">
        <f t="shared" si="1"/>
      </c>
      <c r="IU70">
        <f t="shared" si="2"/>
      </c>
      <c r="IV70">
        <f t="shared" si="0"/>
      </c>
    </row>
    <row r="71" spans="1:256" ht="17.25" customHeight="1">
      <c r="A71" s="25">
        <v>52</v>
      </c>
      <c r="B71" s="54"/>
      <c r="C71" s="55"/>
      <c r="D71" s="56"/>
      <c r="E71" s="57"/>
      <c r="F71" s="58"/>
      <c r="G71" s="54"/>
      <c r="H71" s="59"/>
      <c r="I71" s="54"/>
      <c r="J71" s="59"/>
      <c r="K71" s="54"/>
      <c r="L71" s="76"/>
      <c r="M71" s="79"/>
      <c r="N71" s="78"/>
      <c r="O71" s="45"/>
      <c r="IS71">
        <f t="shared" si="1"/>
      </c>
      <c r="IU71">
        <f t="shared" si="2"/>
      </c>
      <c r="IV71">
        <f t="shared" si="0"/>
      </c>
    </row>
    <row r="72" spans="1:256" ht="17.25" customHeight="1">
      <c r="A72" s="25">
        <v>53</v>
      </c>
      <c r="B72" s="54"/>
      <c r="C72" s="55"/>
      <c r="D72" s="56"/>
      <c r="E72" s="57"/>
      <c r="F72" s="58"/>
      <c r="G72" s="54"/>
      <c r="H72" s="59"/>
      <c r="I72" s="54"/>
      <c r="J72" s="59"/>
      <c r="K72" s="54"/>
      <c r="L72" s="76"/>
      <c r="M72" s="79"/>
      <c r="N72" s="78"/>
      <c r="O72" s="45"/>
      <c r="IS72">
        <f t="shared" si="1"/>
      </c>
      <c r="IU72">
        <f t="shared" si="2"/>
      </c>
      <c r="IV72">
        <f t="shared" si="0"/>
      </c>
    </row>
    <row r="73" spans="1:256" ht="17.25" customHeight="1">
      <c r="A73" s="25">
        <v>54</v>
      </c>
      <c r="B73" s="54"/>
      <c r="C73" s="55"/>
      <c r="D73" s="56"/>
      <c r="E73" s="57"/>
      <c r="F73" s="58"/>
      <c r="G73" s="54"/>
      <c r="H73" s="59"/>
      <c r="I73" s="54"/>
      <c r="J73" s="59"/>
      <c r="K73" s="54"/>
      <c r="L73" s="76"/>
      <c r="M73" s="79"/>
      <c r="N73" s="78"/>
      <c r="O73" s="45"/>
      <c r="IS73">
        <f t="shared" si="1"/>
      </c>
      <c r="IU73">
        <f t="shared" si="2"/>
      </c>
      <c r="IV73">
        <f t="shared" si="0"/>
      </c>
    </row>
    <row r="74" spans="1:256" ht="17.25" customHeight="1">
      <c r="A74" s="25">
        <v>55</v>
      </c>
      <c r="B74" s="54"/>
      <c r="C74" s="55"/>
      <c r="D74" s="56"/>
      <c r="E74" s="57"/>
      <c r="F74" s="58"/>
      <c r="G74" s="54"/>
      <c r="H74" s="59"/>
      <c r="I74" s="54"/>
      <c r="J74" s="59"/>
      <c r="K74" s="54"/>
      <c r="L74" s="76"/>
      <c r="M74" s="79"/>
      <c r="N74" s="78"/>
      <c r="O74" s="45"/>
      <c r="IS74">
        <f t="shared" si="1"/>
      </c>
      <c r="IU74">
        <f t="shared" si="2"/>
      </c>
      <c r="IV74">
        <f t="shared" si="0"/>
      </c>
    </row>
    <row r="75" spans="1:256" ht="17.25" customHeight="1">
      <c r="A75" s="25">
        <v>56</v>
      </c>
      <c r="B75" s="54"/>
      <c r="C75" s="55"/>
      <c r="D75" s="56"/>
      <c r="E75" s="57"/>
      <c r="F75" s="58"/>
      <c r="G75" s="54"/>
      <c r="H75" s="59"/>
      <c r="I75" s="54"/>
      <c r="J75" s="59"/>
      <c r="K75" s="54"/>
      <c r="L75" s="76"/>
      <c r="M75" s="79"/>
      <c r="N75" s="78"/>
      <c r="O75" s="45"/>
      <c r="IS75">
        <f t="shared" si="1"/>
      </c>
      <c r="IU75">
        <f t="shared" si="2"/>
      </c>
      <c r="IV75">
        <f t="shared" si="0"/>
      </c>
    </row>
    <row r="76" spans="1:256" ht="17.25" customHeight="1">
      <c r="A76" s="25">
        <v>57</v>
      </c>
      <c r="B76" s="54"/>
      <c r="C76" s="55"/>
      <c r="D76" s="56"/>
      <c r="E76" s="57"/>
      <c r="F76" s="58"/>
      <c r="G76" s="54"/>
      <c r="H76" s="59"/>
      <c r="I76" s="54"/>
      <c r="J76" s="59"/>
      <c r="K76" s="54"/>
      <c r="L76" s="76"/>
      <c r="M76" s="79"/>
      <c r="N76" s="78"/>
      <c r="O76" s="45"/>
      <c r="IS76">
        <f t="shared" si="1"/>
      </c>
      <c r="IU76">
        <f t="shared" si="2"/>
      </c>
      <c r="IV76">
        <f t="shared" si="0"/>
      </c>
    </row>
    <row r="77" spans="1:256" ht="17.25" customHeight="1">
      <c r="A77" s="25">
        <v>58</v>
      </c>
      <c r="B77" s="54"/>
      <c r="C77" s="55"/>
      <c r="D77" s="56"/>
      <c r="E77" s="57"/>
      <c r="F77" s="58"/>
      <c r="G77" s="54"/>
      <c r="H77" s="59"/>
      <c r="I77" s="54"/>
      <c r="J77" s="59"/>
      <c r="K77" s="54"/>
      <c r="L77" s="76"/>
      <c r="M77" s="79"/>
      <c r="N77" s="78"/>
      <c r="O77" s="45"/>
      <c r="IS77">
        <f t="shared" si="1"/>
      </c>
      <c r="IU77">
        <f t="shared" si="2"/>
      </c>
      <c r="IV77">
        <f t="shared" si="0"/>
      </c>
    </row>
    <row r="78" spans="1:256" ht="17.25" customHeight="1">
      <c r="A78" s="25">
        <v>59</v>
      </c>
      <c r="B78" s="54"/>
      <c r="C78" s="55"/>
      <c r="D78" s="56"/>
      <c r="E78" s="57"/>
      <c r="F78" s="58"/>
      <c r="G78" s="54"/>
      <c r="H78" s="59"/>
      <c r="I78" s="54"/>
      <c r="J78" s="59"/>
      <c r="K78" s="54"/>
      <c r="L78" s="76"/>
      <c r="M78" s="79"/>
      <c r="N78" s="78"/>
      <c r="O78" s="45"/>
      <c r="IS78">
        <f t="shared" si="1"/>
      </c>
      <c r="IU78">
        <f t="shared" si="2"/>
      </c>
      <c r="IV78">
        <f t="shared" si="0"/>
      </c>
    </row>
    <row r="79" spans="1:256" ht="17.25" customHeight="1">
      <c r="A79" s="25">
        <v>60</v>
      </c>
      <c r="B79" s="54"/>
      <c r="C79" s="55"/>
      <c r="D79" s="56"/>
      <c r="E79" s="57"/>
      <c r="F79" s="58"/>
      <c r="G79" s="54"/>
      <c r="H79" s="59"/>
      <c r="I79" s="54"/>
      <c r="J79" s="59"/>
      <c r="K79" s="54"/>
      <c r="L79" s="76"/>
      <c r="M79" s="79"/>
      <c r="N79" s="78"/>
      <c r="O79" s="45"/>
      <c r="IS79">
        <f t="shared" si="1"/>
      </c>
      <c r="IU79">
        <f t="shared" si="2"/>
      </c>
      <c r="IV79">
        <f t="shared" si="0"/>
      </c>
    </row>
    <row r="80" spans="1:256" ht="17.25" customHeight="1">
      <c r="A80" s="25">
        <v>61</v>
      </c>
      <c r="B80" s="54"/>
      <c r="C80" s="55"/>
      <c r="D80" s="56"/>
      <c r="E80" s="57"/>
      <c r="F80" s="58"/>
      <c r="G80" s="54"/>
      <c r="H80" s="59"/>
      <c r="I80" s="54"/>
      <c r="J80" s="59"/>
      <c r="K80" s="54"/>
      <c r="L80" s="76"/>
      <c r="M80" s="79"/>
      <c r="N80" s="78"/>
      <c r="O80" s="45"/>
      <c r="IS80">
        <f t="shared" si="1"/>
      </c>
      <c r="IU80">
        <f t="shared" si="2"/>
      </c>
      <c r="IV80">
        <f t="shared" si="0"/>
      </c>
    </row>
    <row r="81" spans="1:256" ht="17.25" customHeight="1">
      <c r="A81" s="25">
        <v>62</v>
      </c>
      <c r="B81" s="54"/>
      <c r="C81" s="55"/>
      <c r="D81" s="56"/>
      <c r="E81" s="57"/>
      <c r="F81" s="58"/>
      <c r="G81" s="54"/>
      <c r="H81" s="59"/>
      <c r="I81" s="54"/>
      <c r="J81" s="59"/>
      <c r="K81" s="54"/>
      <c r="L81" s="76"/>
      <c r="M81" s="79"/>
      <c r="N81" s="78"/>
      <c r="O81" s="45"/>
      <c r="IS81">
        <f t="shared" si="1"/>
      </c>
      <c r="IU81">
        <f t="shared" si="2"/>
      </c>
      <c r="IV81">
        <f t="shared" si="0"/>
      </c>
    </row>
    <row r="82" spans="1:256" ht="17.25" customHeight="1">
      <c r="A82" s="25">
        <v>63</v>
      </c>
      <c r="B82" s="54"/>
      <c r="C82" s="55"/>
      <c r="D82" s="56"/>
      <c r="E82" s="57"/>
      <c r="F82" s="58"/>
      <c r="G82" s="54"/>
      <c r="H82" s="59"/>
      <c r="I82" s="54"/>
      <c r="J82" s="59"/>
      <c r="K82" s="54"/>
      <c r="L82" s="76"/>
      <c r="M82" s="79"/>
      <c r="N82" s="78"/>
      <c r="O82" s="45"/>
      <c r="IU82">
        <f t="shared" si="2"/>
      </c>
      <c r="IV82">
        <f t="shared" si="0"/>
      </c>
    </row>
    <row r="83" spans="1:256" ht="17.25" customHeight="1">
      <c r="A83" s="25">
        <v>64</v>
      </c>
      <c r="B83" s="54"/>
      <c r="C83" s="55"/>
      <c r="D83" s="56"/>
      <c r="E83" s="57"/>
      <c r="F83" s="58"/>
      <c r="G83" s="54"/>
      <c r="H83" s="59"/>
      <c r="I83" s="54"/>
      <c r="J83" s="59"/>
      <c r="K83" s="54"/>
      <c r="L83" s="76"/>
      <c r="M83" s="79"/>
      <c r="N83" s="78"/>
      <c r="O83" s="45"/>
      <c r="IU83">
        <f t="shared" si="2"/>
      </c>
      <c r="IV83">
        <f t="shared" si="0"/>
      </c>
    </row>
    <row r="84" spans="1:256" ht="17.25" customHeight="1">
      <c r="A84" s="25">
        <v>65</v>
      </c>
      <c r="B84" s="54"/>
      <c r="C84" s="55"/>
      <c r="D84" s="56"/>
      <c r="E84" s="57"/>
      <c r="F84" s="58"/>
      <c r="G84" s="54"/>
      <c r="H84" s="59"/>
      <c r="I84" s="54"/>
      <c r="J84" s="59"/>
      <c r="K84" s="54"/>
      <c r="L84" s="76"/>
      <c r="M84" s="79"/>
      <c r="N84" s="78"/>
      <c r="O84" s="45"/>
      <c r="IU84">
        <f t="shared" si="2"/>
      </c>
      <c r="IV84">
        <f t="shared" si="0"/>
      </c>
    </row>
    <row r="85" spans="1:256" ht="17.25" customHeight="1">
      <c r="A85" s="25">
        <v>66</v>
      </c>
      <c r="B85" s="54"/>
      <c r="C85" s="55"/>
      <c r="D85" s="56"/>
      <c r="E85" s="57"/>
      <c r="F85" s="58"/>
      <c r="G85" s="54"/>
      <c r="H85" s="59"/>
      <c r="I85" s="54"/>
      <c r="J85" s="59"/>
      <c r="K85" s="54"/>
      <c r="L85" s="76"/>
      <c r="M85" s="79"/>
      <c r="N85" s="78"/>
      <c r="O85" s="45"/>
      <c r="IU85">
        <f aca="true" t="shared" si="3" ref="IU85:IU99">F85&amp;M85</f>
      </c>
      <c r="IV85">
        <f aca="true" t="shared" si="4" ref="IV85:IV99">F85&amp;N85</f>
      </c>
    </row>
    <row r="86" spans="1:256" ht="17.25" customHeight="1">
      <c r="A86" s="25">
        <v>67</v>
      </c>
      <c r="B86" s="54"/>
      <c r="C86" s="55"/>
      <c r="D86" s="56"/>
      <c r="E86" s="57"/>
      <c r="F86" s="58"/>
      <c r="G86" s="54"/>
      <c r="H86" s="59"/>
      <c r="I86" s="54"/>
      <c r="J86" s="59"/>
      <c r="K86" s="54"/>
      <c r="L86" s="76"/>
      <c r="M86" s="79"/>
      <c r="N86" s="78"/>
      <c r="O86" s="45"/>
      <c r="IU86">
        <f t="shared" si="3"/>
      </c>
      <c r="IV86">
        <f t="shared" si="4"/>
      </c>
    </row>
    <row r="87" spans="1:256" ht="17.25" customHeight="1">
      <c r="A87" s="25">
        <v>68</v>
      </c>
      <c r="B87" s="54"/>
      <c r="C87" s="55"/>
      <c r="D87" s="56"/>
      <c r="E87" s="57"/>
      <c r="F87" s="58"/>
      <c r="G87" s="54"/>
      <c r="H87" s="59"/>
      <c r="I87" s="54"/>
      <c r="J87" s="59"/>
      <c r="K87" s="54"/>
      <c r="L87" s="76"/>
      <c r="M87" s="79"/>
      <c r="N87" s="78"/>
      <c r="O87" s="45"/>
      <c r="IU87">
        <f t="shared" si="3"/>
      </c>
      <c r="IV87">
        <f t="shared" si="4"/>
      </c>
    </row>
    <row r="88" spans="1:256" ht="17.25" customHeight="1">
      <c r="A88" s="25">
        <v>69</v>
      </c>
      <c r="B88" s="54"/>
      <c r="C88" s="55"/>
      <c r="D88" s="56"/>
      <c r="E88" s="57"/>
      <c r="F88" s="58"/>
      <c r="G88" s="54"/>
      <c r="H88" s="59"/>
      <c r="I88" s="54"/>
      <c r="J88" s="59"/>
      <c r="K88" s="54"/>
      <c r="L88" s="76"/>
      <c r="M88" s="79"/>
      <c r="N88" s="78"/>
      <c r="O88" s="45"/>
      <c r="IU88">
        <f t="shared" si="3"/>
      </c>
      <c r="IV88">
        <f t="shared" si="4"/>
      </c>
    </row>
    <row r="89" spans="1:256" ht="17.25" customHeight="1">
      <c r="A89" s="25">
        <v>70</v>
      </c>
      <c r="B89" s="54"/>
      <c r="C89" s="55"/>
      <c r="D89" s="56"/>
      <c r="E89" s="57"/>
      <c r="F89" s="58"/>
      <c r="G89" s="54"/>
      <c r="H89" s="59"/>
      <c r="I89" s="54"/>
      <c r="J89" s="59"/>
      <c r="K89" s="54"/>
      <c r="L89" s="76"/>
      <c r="M89" s="79"/>
      <c r="N89" s="78"/>
      <c r="O89" s="45"/>
      <c r="IU89">
        <f t="shared" si="3"/>
      </c>
      <c r="IV89">
        <f t="shared" si="4"/>
      </c>
    </row>
    <row r="90" spans="1:256" ht="17.25" customHeight="1">
      <c r="A90" s="25">
        <v>71</v>
      </c>
      <c r="B90" s="54"/>
      <c r="C90" s="55"/>
      <c r="D90" s="56"/>
      <c r="E90" s="57"/>
      <c r="F90" s="58"/>
      <c r="G90" s="54"/>
      <c r="H90" s="59"/>
      <c r="I90" s="54"/>
      <c r="J90" s="59"/>
      <c r="K90" s="54"/>
      <c r="L90" s="76"/>
      <c r="M90" s="79"/>
      <c r="N90" s="78"/>
      <c r="O90" s="45"/>
      <c r="IU90">
        <f t="shared" si="3"/>
      </c>
      <c r="IV90">
        <f t="shared" si="4"/>
      </c>
    </row>
    <row r="91" spans="1:256" ht="17.25" customHeight="1">
      <c r="A91" s="25">
        <v>72</v>
      </c>
      <c r="B91" s="54"/>
      <c r="C91" s="55"/>
      <c r="D91" s="56"/>
      <c r="E91" s="57"/>
      <c r="F91" s="58"/>
      <c r="G91" s="54"/>
      <c r="H91" s="59"/>
      <c r="I91" s="54"/>
      <c r="J91" s="59"/>
      <c r="K91" s="54"/>
      <c r="L91" s="76"/>
      <c r="M91" s="79"/>
      <c r="N91" s="78"/>
      <c r="O91" s="45"/>
      <c r="IU91">
        <f t="shared" si="3"/>
      </c>
      <c r="IV91">
        <f t="shared" si="4"/>
      </c>
    </row>
    <row r="92" spans="1:256" ht="17.25" customHeight="1">
      <c r="A92" s="25">
        <v>73</v>
      </c>
      <c r="B92" s="54"/>
      <c r="C92" s="55"/>
      <c r="D92" s="56"/>
      <c r="E92" s="57"/>
      <c r="F92" s="58"/>
      <c r="G92" s="54"/>
      <c r="H92" s="59"/>
      <c r="I92" s="54"/>
      <c r="J92" s="59"/>
      <c r="K92" s="54"/>
      <c r="L92" s="76"/>
      <c r="M92" s="79"/>
      <c r="N92" s="78"/>
      <c r="O92" s="45"/>
      <c r="IU92">
        <f t="shared" si="3"/>
      </c>
      <c r="IV92">
        <f t="shared" si="4"/>
      </c>
    </row>
    <row r="93" spans="1:256" ht="17.25" customHeight="1">
      <c r="A93" s="25">
        <v>74</v>
      </c>
      <c r="B93" s="54"/>
      <c r="C93" s="55"/>
      <c r="D93" s="56"/>
      <c r="E93" s="57"/>
      <c r="F93" s="58"/>
      <c r="G93" s="54"/>
      <c r="H93" s="59"/>
      <c r="I93" s="54"/>
      <c r="J93" s="59"/>
      <c r="K93" s="54"/>
      <c r="L93" s="76"/>
      <c r="M93" s="79"/>
      <c r="N93" s="78"/>
      <c r="O93" s="45"/>
      <c r="IU93">
        <f t="shared" si="3"/>
      </c>
      <c r="IV93">
        <f t="shared" si="4"/>
      </c>
    </row>
    <row r="94" spans="1:256" ht="17.25" customHeight="1">
      <c r="A94" s="25">
        <v>75</v>
      </c>
      <c r="B94" s="54"/>
      <c r="C94" s="55"/>
      <c r="D94" s="56"/>
      <c r="E94" s="57"/>
      <c r="F94" s="58"/>
      <c r="G94" s="54"/>
      <c r="H94" s="59"/>
      <c r="I94" s="54"/>
      <c r="J94" s="59"/>
      <c r="K94" s="54"/>
      <c r="L94" s="76"/>
      <c r="M94" s="79"/>
      <c r="N94" s="78"/>
      <c r="O94" s="45"/>
      <c r="IU94">
        <f t="shared" si="3"/>
      </c>
      <c r="IV94">
        <f t="shared" si="4"/>
      </c>
    </row>
    <row r="95" spans="1:256" ht="17.25" customHeight="1">
      <c r="A95" s="25">
        <v>76</v>
      </c>
      <c r="B95" s="54"/>
      <c r="C95" s="55"/>
      <c r="D95" s="56"/>
      <c r="E95" s="57"/>
      <c r="F95" s="58"/>
      <c r="G95" s="54"/>
      <c r="H95" s="59"/>
      <c r="I95" s="54"/>
      <c r="J95" s="59"/>
      <c r="K95" s="54"/>
      <c r="L95" s="76"/>
      <c r="M95" s="79"/>
      <c r="N95" s="78"/>
      <c r="O95" s="45"/>
      <c r="IU95">
        <f t="shared" si="3"/>
      </c>
      <c r="IV95">
        <f t="shared" si="4"/>
      </c>
    </row>
    <row r="96" spans="1:256" ht="17.25" customHeight="1">
      <c r="A96" s="25">
        <v>77</v>
      </c>
      <c r="B96" s="54"/>
      <c r="C96" s="55"/>
      <c r="D96" s="56"/>
      <c r="E96" s="57"/>
      <c r="F96" s="58"/>
      <c r="G96" s="54"/>
      <c r="H96" s="59"/>
      <c r="I96" s="54"/>
      <c r="J96" s="59"/>
      <c r="K96" s="54"/>
      <c r="L96" s="76"/>
      <c r="M96" s="79"/>
      <c r="N96" s="78"/>
      <c r="O96" s="45"/>
      <c r="IU96">
        <f t="shared" si="3"/>
      </c>
      <c r="IV96">
        <f t="shared" si="4"/>
      </c>
    </row>
    <row r="97" spans="1:256" ht="17.25" customHeight="1">
      <c r="A97" s="25">
        <v>78</v>
      </c>
      <c r="B97" s="54"/>
      <c r="C97" s="55"/>
      <c r="D97" s="56"/>
      <c r="E97" s="57"/>
      <c r="F97" s="58"/>
      <c r="G97" s="54"/>
      <c r="H97" s="59"/>
      <c r="I97" s="54"/>
      <c r="J97" s="59"/>
      <c r="K97" s="54"/>
      <c r="L97" s="76"/>
      <c r="M97" s="79"/>
      <c r="N97" s="78"/>
      <c r="O97" s="45"/>
      <c r="IU97">
        <f t="shared" si="3"/>
      </c>
      <c r="IV97">
        <f t="shared" si="4"/>
      </c>
    </row>
    <row r="98" spans="1:256" ht="17.25" customHeight="1">
      <c r="A98" s="25">
        <v>79</v>
      </c>
      <c r="B98" s="54"/>
      <c r="C98" s="55"/>
      <c r="D98" s="56"/>
      <c r="E98" s="57"/>
      <c r="F98" s="58"/>
      <c r="G98" s="54"/>
      <c r="H98" s="59"/>
      <c r="I98" s="54"/>
      <c r="J98" s="59"/>
      <c r="K98" s="54"/>
      <c r="L98" s="76"/>
      <c r="M98" s="79"/>
      <c r="N98" s="78"/>
      <c r="O98" s="45"/>
      <c r="IU98">
        <f t="shared" si="3"/>
      </c>
      <c r="IV98">
        <f t="shared" si="4"/>
      </c>
    </row>
    <row r="99" spans="1:256" ht="17.25" customHeight="1" thickBot="1">
      <c r="A99" s="25">
        <v>80</v>
      </c>
      <c r="B99" s="54"/>
      <c r="C99" s="55"/>
      <c r="D99" s="56"/>
      <c r="E99" s="57"/>
      <c r="F99" s="58"/>
      <c r="G99" s="54"/>
      <c r="H99" s="59"/>
      <c r="I99" s="54"/>
      <c r="J99" s="59"/>
      <c r="K99" s="54"/>
      <c r="L99" s="76"/>
      <c r="M99" s="80"/>
      <c r="N99" s="78"/>
      <c r="O99" s="45"/>
      <c r="IU99">
        <f t="shared" si="3"/>
      </c>
      <c r="IV99">
        <f t="shared" si="4"/>
      </c>
    </row>
  </sheetData>
  <sheetProtection/>
  <mergeCells count="32">
    <mergeCell ref="A9:B9"/>
    <mergeCell ref="C8:G8"/>
    <mergeCell ref="H8:I8"/>
    <mergeCell ref="A5:K5"/>
    <mergeCell ref="A6:K6"/>
    <mergeCell ref="J8:L8"/>
    <mergeCell ref="A8:B8"/>
    <mergeCell ref="A1:N1"/>
    <mergeCell ref="D11:E11"/>
    <mergeCell ref="F11:H11"/>
    <mergeCell ref="J11:K11"/>
    <mergeCell ref="J3:L3"/>
    <mergeCell ref="C9:E9"/>
    <mergeCell ref="F9:G9"/>
    <mergeCell ref="H9:L9"/>
    <mergeCell ref="A2:N2"/>
    <mergeCell ref="A7:L7"/>
    <mergeCell ref="D13:E13"/>
    <mergeCell ref="F13:G13"/>
    <mergeCell ref="H13:I13"/>
    <mergeCell ref="D14:E14"/>
    <mergeCell ref="H14:I14"/>
    <mergeCell ref="F14:G14"/>
    <mergeCell ref="H15:I15"/>
    <mergeCell ref="H16:I16"/>
    <mergeCell ref="H17:I17"/>
    <mergeCell ref="D15:E15"/>
    <mergeCell ref="D16:E16"/>
    <mergeCell ref="D17:E17"/>
    <mergeCell ref="F15:G15"/>
    <mergeCell ref="F16:G16"/>
    <mergeCell ref="F17:G17"/>
  </mergeCells>
  <dataValidations count="15">
    <dataValidation type="list" allowBlank="1" showInputMessage="1" showErrorMessage="1" sqref="G20:G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K20:K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sqref="F21:F24 F29:F99">
      <formula1>性別</formula1>
    </dataValidation>
    <dataValidation type="list" allowBlank="1" showInputMessage="1" showErrorMessage="1" errorTitle="性別" error="男=1&#10;女=2   を入力してください。" sqref="F20 F25:F28">
      <formula1>性別</formula1>
    </dataValidation>
    <dataValidation allowBlank="1" showInputMessage="1" showErrorMessage="1" imeMode="disabled" sqref="E20:E99"/>
    <dataValidation allowBlank="1" showInputMessage="1" showErrorMessage="1" promptTitle="種目選択" prompt="必ずリストの中から選択してください。" sqref="G19 K19 I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J19 L19:O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list" allowBlank="1" showInputMessage="1" showErrorMessage="1" sqref="J11:K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scale="90" r:id="rId2"/>
  <headerFooter alignWithMargins="0">
    <oddFooter>&amp;C&amp;H2012県高校総体&amp;A&amp;RPage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I53"/>
  <sheetViews>
    <sheetView view="pageBreakPreview" zoomScaleSheetLayoutView="100" zoomScalePageLayoutView="0" workbookViewId="0" topLeftCell="A20">
      <selection activeCell="D34" sqref="D34"/>
    </sheetView>
  </sheetViews>
  <sheetFormatPr defaultColWidth="9.00390625" defaultRowHeight="13.5"/>
  <cols>
    <col min="1" max="1" width="2.875" style="106" bestFit="1" customWidth="1"/>
    <col min="2" max="2" width="9.00390625" style="106" customWidth="1"/>
    <col min="3" max="3" width="8.125" style="106" customWidth="1"/>
    <col min="4" max="4" width="13.25390625" style="106" customWidth="1"/>
    <col min="5" max="5" width="8.125" style="106" customWidth="1"/>
    <col min="6" max="6" width="13.25390625" style="106" customWidth="1"/>
    <col min="7" max="7" width="8.125" style="106" customWidth="1"/>
    <col min="8" max="8" width="13.25390625" style="106" customWidth="1"/>
    <col min="9" max="9" width="8.125" style="106" customWidth="1"/>
    <col min="10" max="10" width="13.25390625" style="106" customWidth="1"/>
    <col min="11" max="11" width="9.00390625" style="106" customWidth="1"/>
    <col min="12" max="16" width="1.00390625" style="106" customWidth="1"/>
    <col min="17" max="16384" width="9.00390625" style="106" customWidth="1"/>
  </cols>
  <sheetData>
    <row r="1" spans="1:87" s="91" customFormat="1" ht="27.75" customHeight="1">
      <c r="A1" s="88"/>
      <c r="B1" s="89">
        <v>55</v>
      </c>
      <c r="C1" s="204" t="s">
        <v>203</v>
      </c>
      <c r="D1" s="204"/>
      <c r="E1" s="204"/>
      <c r="F1" s="204"/>
      <c r="G1" s="204"/>
      <c r="H1" s="204"/>
      <c r="I1" s="204"/>
      <c r="J1" s="204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</row>
    <row r="2" spans="1:87" s="91" customFormat="1" ht="27.75" customHeight="1">
      <c r="A2" s="205">
        <v>68</v>
      </c>
      <c r="B2" s="205"/>
      <c r="C2" s="205"/>
      <c r="D2" s="205"/>
      <c r="E2" s="205"/>
      <c r="F2" s="205"/>
      <c r="G2" s="205"/>
      <c r="H2" s="205"/>
      <c r="I2" s="205"/>
      <c r="J2" s="205"/>
      <c r="K2" s="92"/>
      <c r="L2" s="92"/>
      <c r="M2" s="92"/>
      <c r="N2" s="92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</row>
    <row r="3" spans="1:87" s="91" customFormat="1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</row>
    <row r="4" spans="1:10" s="91" customFormat="1" ht="25.5" customHeight="1">
      <c r="A4" s="95"/>
      <c r="B4" s="95"/>
      <c r="C4" s="95"/>
      <c r="D4" s="95"/>
      <c r="E4" s="95"/>
      <c r="F4" s="95"/>
      <c r="G4" s="206" t="s">
        <v>204</v>
      </c>
      <c r="H4" s="206"/>
      <c r="I4" s="206"/>
      <c r="J4" s="206"/>
    </row>
    <row r="5" spans="1:10" s="96" customFormat="1" ht="12">
      <c r="A5" s="207"/>
      <c r="B5" s="209" t="s">
        <v>205</v>
      </c>
      <c r="C5" s="214" t="s">
        <v>0</v>
      </c>
      <c r="D5" s="196" t="s">
        <v>206</v>
      </c>
      <c r="E5" s="202" t="s">
        <v>0</v>
      </c>
      <c r="F5" s="196" t="s">
        <v>206</v>
      </c>
      <c r="G5" s="202" t="s">
        <v>0</v>
      </c>
      <c r="H5" s="212" t="s">
        <v>206</v>
      </c>
      <c r="I5" s="211" t="s">
        <v>207</v>
      </c>
      <c r="J5" s="207"/>
    </row>
    <row r="6" spans="1:10" s="96" customFormat="1" ht="12.75" thickBot="1">
      <c r="A6" s="208"/>
      <c r="B6" s="210"/>
      <c r="C6" s="215" t="s">
        <v>0</v>
      </c>
      <c r="D6" s="197"/>
      <c r="E6" s="203"/>
      <c r="F6" s="197"/>
      <c r="G6" s="203" t="s">
        <v>0</v>
      </c>
      <c r="H6" s="213"/>
      <c r="I6" s="132" t="s">
        <v>0</v>
      </c>
      <c r="J6" s="133" t="s">
        <v>206</v>
      </c>
    </row>
    <row r="7" spans="1:16" s="91" customFormat="1" ht="15" thickTop="1">
      <c r="A7" s="198" t="s">
        <v>208</v>
      </c>
      <c r="B7" s="111" t="s">
        <v>224</v>
      </c>
      <c r="C7" s="112"/>
      <c r="D7" s="128">
        <f>IF(C7="","",INDEX('様式1'!$C$20:$C$99,MATCH('様式２'!$M7,'様式1'!$IS$20:$IS$99,0)))</f>
      </c>
      <c r="E7" s="113"/>
      <c r="F7" s="128">
        <f>IF(E7="","",INDEX('様式1'!$C$20:$C$99,MATCH('様式２'!$N7,'様式1'!$IS$20:$IS$99,0)))</f>
      </c>
      <c r="G7" s="113"/>
      <c r="H7" s="128">
        <f>IF(G7="","",INDEX('様式1'!$C$20:$C$99,MATCH('様式２'!$O7,'様式1'!$IS$20:$IS$99,0)))</f>
      </c>
      <c r="I7" s="112"/>
      <c r="J7" s="128">
        <f>IF(I7="","",INDEX('様式1'!$C$20:$C$99,MATCH('様式２'!$P7,'様式1'!$IS$20:$IS$99,0)))</f>
      </c>
      <c r="K7" s="100"/>
      <c r="L7" s="101"/>
      <c r="M7" s="91" t="str">
        <f>1&amp;C7</f>
        <v>1</v>
      </c>
      <c r="N7" s="91" t="str">
        <f>1&amp;E7</f>
        <v>1</v>
      </c>
      <c r="O7" s="91" t="str">
        <f>1&amp;G7</f>
        <v>1</v>
      </c>
      <c r="P7" s="91" t="str">
        <f>1&amp;I7</f>
        <v>1</v>
      </c>
    </row>
    <row r="8" spans="1:16" s="91" customFormat="1" ht="14.25">
      <c r="A8" s="199"/>
      <c r="B8" s="97" t="s">
        <v>225</v>
      </c>
      <c r="C8" s="98"/>
      <c r="D8" s="107">
        <f>IF(C8="","",INDEX('様式1'!$C$20:$C$99,MATCH('様式２'!$M8,'様式1'!$IS$20:$IS$99,0)))</f>
      </c>
      <c r="E8" s="99"/>
      <c r="F8" s="107">
        <f>IF(E8="","",INDEX('様式1'!$C$20:$C$99,MATCH('様式２'!$N8,'様式1'!$IS$20:$IS$99,0)))</f>
      </c>
      <c r="G8" s="99"/>
      <c r="H8" s="107">
        <f>IF(G8="","",INDEX('様式1'!$C$20:$C$99,MATCH('様式２'!$O8,'様式1'!$IS$20:$IS$99,0)))</f>
      </c>
      <c r="I8" s="98"/>
      <c r="J8" s="107">
        <f>IF(I8="","",INDEX('様式1'!$C$20:$C$99,MATCH('様式２'!$P8,'様式1'!$IS$20:$IS$99,0)))</f>
      </c>
      <c r="K8" s="100"/>
      <c r="L8" s="101"/>
      <c r="M8" s="91" t="str">
        <f aca="true" t="shared" si="0" ref="M8:M29">1&amp;C8</f>
        <v>1</v>
      </c>
      <c r="N8" s="91" t="str">
        <f aca="true" t="shared" si="1" ref="N8:N29">1&amp;E8</f>
        <v>1</v>
      </c>
      <c r="O8" s="91" t="str">
        <f aca="true" t="shared" si="2" ref="O8:O29">1&amp;G8</f>
        <v>1</v>
      </c>
      <c r="P8" s="91" t="str">
        <f aca="true" t="shared" si="3" ref="P8:P29">1&amp;I8</f>
        <v>1</v>
      </c>
    </row>
    <row r="9" spans="1:16" s="91" customFormat="1" ht="14.25">
      <c r="A9" s="199"/>
      <c r="B9" s="97" t="s">
        <v>226</v>
      </c>
      <c r="C9" s="98"/>
      <c r="D9" s="107">
        <f>IF(C9="","",INDEX('様式1'!$C$20:$C$99,MATCH('様式２'!$M9,'様式1'!$IS$20:$IS$99,0)))</f>
      </c>
      <c r="E9" s="99"/>
      <c r="F9" s="107">
        <f>IF(E9="","",INDEX('様式1'!$C$20:$C$99,MATCH('様式２'!$N9,'様式1'!$IS$20:$IS$99,0)))</f>
      </c>
      <c r="G9" s="99"/>
      <c r="H9" s="107">
        <f>IF(G9="","",INDEX('様式1'!$C$20:$C$99,MATCH('様式２'!$O9,'様式1'!$IS$20:$IS$99,0)))</f>
      </c>
      <c r="I9" s="98"/>
      <c r="J9" s="107">
        <f>IF(I9="","",INDEX('様式1'!$C$20:$C$99,MATCH('様式２'!$P9,'様式1'!$IS$20:$IS$99,0)))</f>
      </c>
      <c r="K9" s="100"/>
      <c r="L9" s="101"/>
      <c r="M9" s="91" t="str">
        <f t="shared" si="0"/>
        <v>1</v>
      </c>
      <c r="N9" s="91" t="str">
        <f t="shared" si="1"/>
        <v>1</v>
      </c>
      <c r="O9" s="91" t="str">
        <f t="shared" si="2"/>
        <v>1</v>
      </c>
      <c r="P9" s="91" t="str">
        <f t="shared" si="3"/>
        <v>1</v>
      </c>
    </row>
    <row r="10" spans="1:16" s="91" customFormat="1" ht="14.25">
      <c r="A10" s="199"/>
      <c r="B10" s="97" t="s">
        <v>227</v>
      </c>
      <c r="C10" s="98"/>
      <c r="D10" s="107">
        <f>IF(C10="","",INDEX('様式1'!$C$20:$C$99,MATCH('様式２'!$M10,'様式1'!$IS$20:$IS$99,0)))</f>
      </c>
      <c r="E10" s="99"/>
      <c r="F10" s="107">
        <f>IF(E10="","",INDEX('様式1'!$C$20:$C$99,MATCH('様式２'!$N10,'様式1'!$IS$20:$IS$99,0)))</f>
      </c>
      <c r="G10" s="99"/>
      <c r="H10" s="107">
        <f>IF(G10="","",INDEX('様式1'!$C$20:$C$99,MATCH('様式２'!$O10,'様式1'!$IS$20:$IS$99,0)))</f>
      </c>
      <c r="I10" s="98"/>
      <c r="J10" s="107">
        <f>IF(I10="","",INDEX('様式1'!$C$20:$C$99,MATCH('様式２'!$P10,'様式1'!$IS$20:$IS$99,0)))</f>
      </c>
      <c r="K10" s="100"/>
      <c r="L10" s="101"/>
      <c r="M10" s="91" t="str">
        <f t="shared" si="0"/>
        <v>1</v>
      </c>
      <c r="N10" s="91" t="str">
        <f t="shared" si="1"/>
        <v>1</v>
      </c>
      <c r="O10" s="91" t="str">
        <f t="shared" si="2"/>
        <v>1</v>
      </c>
      <c r="P10" s="91" t="str">
        <f t="shared" si="3"/>
        <v>1</v>
      </c>
    </row>
    <row r="11" spans="1:16" s="91" customFormat="1" ht="14.25">
      <c r="A11" s="199"/>
      <c r="B11" s="97" t="s">
        <v>228</v>
      </c>
      <c r="C11" s="98"/>
      <c r="D11" s="107">
        <f>IF(C11="","",INDEX('様式1'!$C$20:$C$99,MATCH('様式２'!$M11,'様式1'!$IS$20:$IS$99,0)))</f>
      </c>
      <c r="E11" s="99"/>
      <c r="F11" s="107">
        <f>IF(E11="","",INDEX('様式1'!$C$20:$C$99,MATCH('様式２'!$N11,'様式1'!$IS$20:$IS$99,0)))</f>
      </c>
      <c r="G11" s="99"/>
      <c r="H11" s="107">
        <f>IF(G11="","",INDEX('様式1'!$C$20:$C$99,MATCH('様式２'!$O11,'様式1'!$IS$20:$IS$99,0)))</f>
      </c>
      <c r="I11" s="98"/>
      <c r="J11" s="107">
        <f>IF(I11="","",INDEX('様式1'!$C$20:$C$99,MATCH('様式２'!$P11,'様式1'!$IS$20:$IS$99,0)))</f>
      </c>
      <c r="K11" s="100"/>
      <c r="L11" s="101"/>
      <c r="M11" s="91" t="str">
        <f t="shared" si="0"/>
        <v>1</v>
      </c>
      <c r="N11" s="91" t="str">
        <f t="shared" si="1"/>
        <v>1</v>
      </c>
      <c r="O11" s="91" t="str">
        <f t="shared" si="2"/>
        <v>1</v>
      </c>
      <c r="P11" s="91" t="str">
        <f t="shared" si="3"/>
        <v>1</v>
      </c>
    </row>
    <row r="12" spans="1:16" s="91" customFormat="1" ht="14.25">
      <c r="A12" s="199"/>
      <c r="B12" s="97" t="s">
        <v>229</v>
      </c>
      <c r="C12" s="98"/>
      <c r="D12" s="107">
        <f>IF(C12="","",INDEX('様式1'!$C$20:$C$99,MATCH('様式２'!$M12,'様式1'!$IS$20:$IS$99,0)))</f>
      </c>
      <c r="E12" s="99"/>
      <c r="F12" s="107">
        <f>IF(E12="","",INDEX('様式1'!$C$20:$C$99,MATCH('様式２'!$N12,'様式1'!$IS$20:$IS$99,0)))</f>
      </c>
      <c r="G12" s="99"/>
      <c r="H12" s="107">
        <f>IF(G12="","",INDEX('様式1'!$C$20:$C$99,MATCH('様式２'!$O12,'様式1'!$IS$20:$IS$99,0)))</f>
      </c>
      <c r="I12" s="98"/>
      <c r="J12" s="107">
        <f>IF(I12="","",INDEX('様式1'!$C$20:$C$99,MATCH('様式２'!$P12,'様式1'!$IS$20:$IS$99,0)))</f>
      </c>
      <c r="K12" s="100"/>
      <c r="L12" s="101"/>
      <c r="M12" s="91" t="str">
        <f t="shared" si="0"/>
        <v>1</v>
      </c>
      <c r="N12" s="91" t="str">
        <f t="shared" si="1"/>
        <v>1</v>
      </c>
      <c r="O12" s="91" t="str">
        <f t="shared" si="2"/>
        <v>1</v>
      </c>
      <c r="P12" s="91" t="str">
        <f t="shared" si="3"/>
        <v>1</v>
      </c>
    </row>
    <row r="13" spans="1:16" s="91" customFormat="1" ht="14.25">
      <c r="A13" s="199"/>
      <c r="B13" s="97" t="s">
        <v>209</v>
      </c>
      <c r="C13" s="98"/>
      <c r="D13" s="107">
        <f>IF(C13="","",INDEX('様式1'!$C$20:$C$99,MATCH('様式２'!$M13,'様式1'!$IS$20:$IS$99,0)))</f>
      </c>
      <c r="E13" s="99"/>
      <c r="F13" s="107">
        <f>IF(E13="","",INDEX('様式1'!$C$20:$C$99,MATCH('様式２'!$N13,'様式1'!$IS$20:$IS$99,0)))</f>
      </c>
      <c r="G13" s="99"/>
      <c r="H13" s="107">
        <f>IF(G13="","",INDEX('様式1'!$C$20:$C$99,MATCH('様式２'!$O13,'様式1'!$IS$20:$IS$99,0)))</f>
      </c>
      <c r="I13" s="98"/>
      <c r="J13" s="107">
        <f>IF(I13="","",INDEX('様式1'!$C$20:$C$99,MATCH('様式２'!$P13,'様式1'!$IS$20:$IS$99,0)))</f>
      </c>
      <c r="K13" s="100"/>
      <c r="L13" s="101"/>
      <c r="M13" s="91" t="str">
        <f t="shared" si="0"/>
        <v>1</v>
      </c>
      <c r="N13" s="91" t="str">
        <f t="shared" si="1"/>
        <v>1</v>
      </c>
      <c r="O13" s="91" t="str">
        <f t="shared" si="2"/>
        <v>1</v>
      </c>
      <c r="P13" s="91" t="str">
        <f t="shared" si="3"/>
        <v>1</v>
      </c>
    </row>
    <row r="14" spans="1:16" s="91" customFormat="1" ht="14.25">
      <c r="A14" s="199"/>
      <c r="B14" s="97" t="s">
        <v>230</v>
      </c>
      <c r="C14" s="98"/>
      <c r="D14" s="107">
        <f>IF(C14="","",INDEX('様式1'!$C$20:$C$99,MATCH('様式２'!$M14,'様式1'!$IS$20:$IS$99,0)))</f>
      </c>
      <c r="E14" s="99"/>
      <c r="F14" s="107">
        <f>IF(E14="","",INDEX('様式1'!$C$20:$C$99,MATCH('様式２'!$N14,'様式1'!$IS$20:$IS$99,0)))</f>
      </c>
      <c r="G14" s="99"/>
      <c r="H14" s="107">
        <f>IF(G14="","",INDEX('様式1'!$C$20:$C$99,MATCH('様式２'!$O14,'様式1'!$IS$20:$IS$99,0)))</f>
      </c>
      <c r="I14" s="98"/>
      <c r="J14" s="107">
        <f>IF(I14="","",INDEX('様式1'!$C$20:$C$99,MATCH('様式２'!$P14,'様式1'!$IS$20:$IS$99,0)))</f>
      </c>
      <c r="K14" s="100"/>
      <c r="L14" s="101"/>
      <c r="M14" s="91" t="str">
        <f t="shared" si="0"/>
        <v>1</v>
      </c>
      <c r="N14" s="91" t="str">
        <f t="shared" si="1"/>
        <v>1</v>
      </c>
      <c r="O14" s="91" t="str">
        <f t="shared" si="2"/>
        <v>1</v>
      </c>
      <c r="P14" s="91" t="str">
        <f t="shared" si="3"/>
        <v>1</v>
      </c>
    </row>
    <row r="15" spans="1:16" s="91" customFormat="1" ht="14.25">
      <c r="A15" s="199"/>
      <c r="B15" s="97" t="s">
        <v>231</v>
      </c>
      <c r="C15" s="98"/>
      <c r="D15" s="107">
        <f>IF(C15="","",INDEX('様式1'!$C$20:$C$99,MATCH('様式２'!$M15,'様式1'!$IS$20:$IS$99,0)))</f>
      </c>
      <c r="E15" s="99"/>
      <c r="F15" s="107">
        <f>IF(E15="","",INDEX('様式1'!$C$20:$C$99,MATCH('様式２'!$N15,'様式1'!$IS$20:$IS$99,0)))</f>
      </c>
      <c r="G15" s="99"/>
      <c r="H15" s="107">
        <f>IF(G15="","",INDEX('様式1'!$C$20:$C$99,MATCH('様式２'!$O15,'様式1'!$IS$20:$IS$99,0)))</f>
      </c>
      <c r="I15" s="98"/>
      <c r="J15" s="107">
        <f>IF(I15="","",INDEX('様式1'!$C$20:$C$99,MATCH('様式２'!$P15,'様式1'!$IS$20:$IS$99,0)))</f>
      </c>
      <c r="K15" s="100"/>
      <c r="L15" s="101"/>
      <c r="M15" s="91" t="str">
        <f t="shared" si="0"/>
        <v>1</v>
      </c>
      <c r="N15" s="91" t="str">
        <f t="shared" si="1"/>
        <v>1</v>
      </c>
      <c r="O15" s="91" t="str">
        <f t="shared" si="2"/>
        <v>1</v>
      </c>
      <c r="P15" s="91" t="str">
        <f t="shared" si="3"/>
        <v>1</v>
      </c>
    </row>
    <row r="16" spans="1:16" s="91" customFormat="1" ht="14.25">
      <c r="A16" s="199"/>
      <c r="B16" s="97" t="s">
        <v>232</v>
      </c>
      <c r="C16" s="98"/>
      <c r="D16" s="107">
        <f>IF(C16="","",INDEX('様式1'!$C$20:$C$99,MATCH('様式２'!$M16,'様式1'!$IS$20:$IS$99,0)))</f>
      </c>
      <c r="E16" s="99"/>
      <c r="F16" s="107">
        <f>IF(E16="","",INDEX('様式1'!$C$20:$C$99,MATCH('様式２'!$N16,'様式1'!$IS$20:$IS$99,0)))</f>
      </c>
      <c r="G16" s="99"/>
      <c r="H16" s="107">
        <f>IF(G16="","",INDEX('様式1'!$C$20:$C$99,MATCH('様式２'!$O16,'様式1'!$IS$20:$IS$99,0)))</f>
      </c>
      <c r="I16" s="98"/>
      <c r="J16" s="107">
        <f>IF(I16="","",INDEX('様式1'!$C$20:$C$99,MATCH('様式２'!$P16,'様式1'!$IS$20:$IS$99,0)))</f>
      </c>
      <c r="K16" s="100"/>
      <c r="L16" s="101"/>
      <c r="M16" s="91" t="str">
        <f t="shared" si="0"/>
        <v>1</v>
      </c>
      <c r="N16" s="91" t="str">
        <f t="shared" si="1"/>
        <v>1</v>
      </c>
      <c r="O16" s="91" t="str">
        <f t="shared" si="2"/>
        <v>1</v>
      </c>
      <c r="P16" s="91" t="str">
        <f t="shared" si="3"/>
        <v>1</v>
      </c>
    </row>
    <row r="17" spans="1:16" s="91" customFormat="1" ht="14.25">
      <c r="A17" s="199"/>
      <c r="B17" s="201" t="s">
        <v>233</v>
      </c>
      <c r="C17" s="98"/>
      <c r="D17" s="107">
        <f>IF(C17="","",INDEX('様式1'!$C$20:$C$99,MATCH('様式２'!$M17,'様式1'!$IS$20:$IS$99,0)))</f>
      </c>
      <c r="E17" s="99"/>
      <c r="F17" s="107">
        <f>IF(E17="","",INDEX('様式1'!$C$20:$C$99,MATCH('様式２'!$N17,'様式1'!$IS$20:$IS$99,0)))</f>
      </c>
      <c r="G17" s="99"/>
      <c r="H17" s="107">
        <f>IF(G17="","",INDEX('様式1'!$C$20:$C$99,MATCH('様式２'!$O17,'様式1'!$IS$20:$IS$99,0)))</f>
      </c>
      <c r="I17" s="98"/>
      <c r="J17" s="107">
        <f>IF(I17="","",INDEX('様式1'!$C$20:$C$99,MATCH('様式２'!$P17,'様式1'!$IS$20:$IS$99,0)))</f>
      </c>
      <c r="K17" s="100"/>
      <c r="L17" s="101"/>
      <c r="M17" s="91" t="str">
        <f t="shared" si="0"/>
        <v>1</v>
      </c>
      <c r="N17" s="91" t="str">
        <f t="shared" si="1"/>
        <v>1</v>
      </c>
      <c r="O17" s="91" t="str">
        <f t="shared" si="2"/>
        <v>1</v>
      </c>
      <c r="P17" s="91" t="str">
        <f t="shared" si="3"/>
        <v>1</v>
      </c>
    </row>
    <row r="18" spans="1:16" s="91" customFormat="1" ht="14.25">
      <c r="A18" s="199"/>
      <c r="B18" s="201"/>
      <c r="C18" s="98"/>
      <c r="D18" s="107">
        <f>IF(C18="","",INDEX('様式1'!$C$20:$C$99,MATCH('様式２'!$M18,'様式1'!$IS$20:$IS$99,0)))</f>
      </c>
      <c r="E18" s="99"/>
      <c r="F18" s="107">
        <f>IF(E18="","",INDEX('様式1'!$C$20:$C$99,MATCH('様式２'!$N18,'様式1'!$IS$20:$IS$99,0)))</f>
      </c>
      <c r="G18" s="99"/>
      <c r="H18" s="107">
        <f>IF(G18="","",INDEX('様式1'!$C$20:$C$99,MATCH('様式２'!$O18,'様式1'!$IS$20:$IS$99,0)))</f>
      </c>
      <c r="I18" s="98"/>
      <c r="J18" s="107">
        <f>IF(I18="","",INDEX('様式1'!$C$20:$C$99,MATCH('様式２'!$P18,'様式1'!$IS$20:$IS$99,0)))</f>
      </c>
      <c r="K18" s="100"/>
      <c r="L18" s="101"/>
      <c r="M18" s="91" t="str">
        <f t="shared" si="0"/>
        <v>1</v>
      </c>
      <c r="N18" s="91" t="str">
        <f t="shared" si="1"/>
        <v>1</v>
      </c>
      <c r="O18" s="91" t="str">
        <f t="shared" si="2"/>
        <v>1</v>
      </c>
      <c r="P18" s="91" t="str">
        <f t="shared" si="3"/>
        <v>1</v>
      </c>
    </row>
    <row r="19" spans="1:16" s="91" customFormat="1" ht="14.25">
      <c r="A19" s="199"/>
      <c r="B19" s="201" t="s">
        <v>234</v>
      </c>
      <c r="C19" s="98"/>
      <c r="D19" s="107">
        <f>IF(C19="","",INDEX('様式1'!$C$20:$C$99,MATCH('様式２'!$M19,'様式1'!$IS$20:$IS$99,0)))</f>
      </c>
      <c r="E19" s="99"/>
      <c r="F19" s="107">
        <f>IF(E19="","",INDEX('様式1'!$C$20:$C$99,MATCH('様式２'!$N19,'様式1'!$IS$20:$IS$99,0)))</f>
      </c>
      <c r="G19" s="99"/>
      <c r="H19" s="107">
        <f>IF(G19="","",INDEX('様式1'!$C$20:$C$99,MATCH('様式２'!$O19,'様式1'!$IS$20:$IS$99,0)))</f>
      </c>
      <c r="I19" s="98"/>
      <c r="J19" s="107">
        <f>IF(I19="","",INDEX('様式1'!$C$20:$C$99,MATCH('様式２'!$P19,'様式1'!$IS$20:$IS$99,0)))</f>
      </c>
      <c r="K19" s="100"/>
      <c r="L19" s="101"/>
      <c r="M19" s="91" t="str">
        <f t="shared" si="0"/>
        <v>1</v>
      </c>
      <c r="N19" s="91" t="str">
        <f t="shared" si="1"/>
        <v>1</v>
      </c>
      <c r="O19" s="91" t="str">
        <f t="shared" si="2"/>
        <v>1</v>
      </c>
      <c r="P19" s="91" t="str">
        <f t="shared" si="3"/>
        <v>1</v>
      </c>
    </row>
    <row r="20" spans="1:16" s="91" customFormat="1" ht="14.25">
      <c r="A20" s="199"/>
      <c r="B20" s="201"/>
      <c r="C20" s="98"/>
      <c r="D20" s="107">
        <f>IF(C20="","",INDEX('様式1'!$C$20:$C$99,MATCH('様式２'!$M20,'様式1'!$IS$20:$IS$99,0)))</f>
      </c>
      <c r="E20" s="99"/>
      <c r="F20" s="107">
        <f>IF(E20="","",INDEX('様式1'!$C$20:$C$99,MATCH('様式２'!$N20,'様式1'!$IS$20:$IS$99,0)))</f>
      </c>
      <c r="G20" s="99"/>
      <c r="H20" s="107">
        <f>IF(G20="","",INDEX('様式1'!$C$20:$C$99,MATCH('様式２'!$O20,'様式1'!$IS$20:$IS$99,0)))</f>
      </c>
      <c r="I20" s="98"/>
      <c r="J20" s="107">
        <f>IF(I20="","",INDEX('様式1'!$C$20:$C$99,MATCH('様式２'!$P20,'様式1'!$IS$20:$IS$99,0)))</f>
      </c>
      <c r="K20" s="100"/>
      <c r="L20" s="101"/>
      <c r="M20" s="91" t="str">
        <f t="shared" si="0"/>
        <v>1</v>
      </c>
      <c r="N20" s="91" t="str">
        <f t="shared" si="1"/>
        <v>1</v>
      </c>
      <c r="O20" s="91" t="str">
        <f t="shared" si="2"/>
        <v>1</v>
      </c>
      <c r="P20" s="91" t="str">
        <f t="shared" si="3"/>
        <v>1</v>
      </c>
    </row>
    <row r="21" spans="1:16" s="91" customFormat="1" ht="14.25">
      <c r="A21" s="199"/>
      <c r="B21" s="97" t="s">
        <v>210</v>
      </c>
      <c r="C21" s="98"/>
      <c r="D21" s="107">
        <f>IF(C21="","",INDEX('様式1'!$C$20:$C$99,MATCH('様式２'!$M21,'様式1'!$IS$20:$IS$99,0)))</f>
      </c>
      <c r="E21" s="99"/>
      <c r="F21" s="107">
        <f>IF(E21="","",INDEX('様式1'!$C$20:$C$99,MATCH('様式２'!$N21,'様式1'!$IS$20:$IS$99,0)))</f>
      </c>
      <c r="G21" s="99"/>
      <c r="H21" s="107">
        <f>IF(G21="","",INDEX('様式1'!$C$20:$C$99,MATCH('様式２'!$O21,'様式1'!$IS$20:$IS$99,0)))</f>
      </c>
      <c r="I21" s="98"/>
      <c r="J21" s="107">
        <f>IF(I21="","",INDEX('様式1'!$C$20:$C$99,MATCH('様式２'!$P21,'様式1'!$IS$20:$IS$99,0)))</f>
      </c>
      <c r="K21" s="100"/>
      <c r="L21" s="101"/>
      <c r="M21" s="91" t="str">
        <f t="shared" si="0"/>
        <v>1</v>
      </c>
      <c r="N21" s="91" t="str">
        <f t="shared" si="1"/>
        <v>1</v>
      </c>
      <c r="O21" s="91" t="str">
        <f t="shared" si="2"/>
        <v>1</v>
      </c>
      <c r="P21" s="91" t="str">
        <f t="shared" si="3"/>
        <v>1</v>
      </c>
    </row>
    <row r="22" spans="1:16" s="91" customFormat="1" ht="14.25">
      <c r="A22" s="199"/>
      <c r="B22" s="97" t="s">
        <v>211</v>
      </c>
      <c r="C22" s="98"/>
      <c r="D22" s="107">
        <f>IF(C22="","",INDEX('様式1'!$C$20:$C$99,MATCH('様式２'!$M22,'様式1'!$IS$20:$IS$99,0)))</f>
      </c>
      <c r="E22" s="99"/>
      <c r="F22" s="107">
        <f>IF(E22="","",INDEX('様式1'!$C$20:$C$99,MATCH('様式２'!$N22,'様式1'!$IS$20:$IS$99,0)))</f>
      </c>
      <c r="G22" s="99"/>
      <c r="H22" s="107">
        <f>IF(G22="","",INDEX('様式1'!$C$20:$C$99,MATCH('様式２'!$O22,'様式1'!$IS$20:$IS$99,0)))</f>
      </c>
      <c r="I22" s="98"/>
      <c r="J22" s="107">
        <f>IF(I22="","",INDEX('様式1'!$C$20:$C$99,MATCH('様式２'!$P22,'様式1'!$IS$20:$IS$99,0)))</f>
      </c>
      <c r="K22" s="100"/>
      <c r="L22" s="101"/>
      <c r="M22" s="91" t="str">
        <f t="shared" si="0"/>
        <v>1</v>
      </c>
      <c r="N22" s="91" t="str">
        <f t="shared" si="1"/>
        <v>1</v>
      </c>
      <c r="O22" s="91" t="str">
        <f t="shared" si="2"/>
        <v>1</v>
      </c>
      <c r="P22" s="91" t="str">
        <f t="shared" si="3"/>
        <v>1</v>
      </c>
    </row>
    <row r="23" spans="1:16" s="91" customFormat="1" ht="14.25">
      <c r="A23" s="199"/>
      <c r="B23" s="97" t="s">
        <v>212</v>
      </c>
      <c r="C23" s="98"/>
      <c r="D23" s="107">
        <f>IF(C23="","",INDEX('様式1'!$C$20:$C$99,MATCH('様式２'!$M23,'様式1'!$IS$20:$IS$99,0)))</f>
      </c>
      <c r="E23" s="99"/>
      <c r="F23" s="107">
        <f>IF(E23="","",INDEX('様式1'!$C$20:$C$99,MATCH('様式２'!$N23,'様式1'!$IS$20:$IS$99,0)))</f>
      </c>
      <c r="G23" s="99"/>
      <c r="H23" s="107">
        <f>IF(G23="","",INDEX('様式1'!$C$20:$C$99,MATCH('様式２'!$O23,'様式1'!$IS$20:$IS$99,0)))</f>
      </c>
      <c r="I23" s="98"/>
      <c r="J23" s="107">
        <f>IF(I23="","",INDEX('様式1'!$C$20:$C$99,MATCH('様式２'!$P23,'様式1'!$IS$20:$IS$99,0)))</f>
      </c>
      <c r="K23" s="100"/>
      <c r="L23" s="101"/>
      <c r="M23" s="91" t="str">
        <f t="shared" si="0"/>
        <v>1</v>
      </c>
      <c r="N23" s="91" t="str">
        <f t="shared" si="1"/>
        <v>1</v>
      </c>
      <c r="O23" s="91" t="str">
        <f t="shared" si="2"/>
        <v>1</v>
      </c>
      <c r="P23" s="91" t="str">
        <f t="shared" si="3"/>
        <v>1</v>
      </c>
    </row>
    <row r="24" spans="1:16" s="91" customFormat="1" ht="14.25">
      <c r="A24" s="199"/>
      <c r="B24" s="97" t="s">
        <v>213</v>
      </c>
      <c r="C24" s="98"/>
      <c r="D24" s="107">
        <f>IF(C24="","",INDEX('様式1'!$C$20:$C$99,MATCH('様式２'!$M24,'様式1'!$IS$20:$IS$99,0)))</f>
      </c>
      <c r="E24" s="99"/>
      <c r="F24" s="107">
        <f>IF(E24="","",INDEX('様式1'!$C$20:$C$99,MATCH('様式２'!$N24,'様式1'!$IS$20:$IS$99,0)))</f>
      </c>
      <c r="G24" s="99"/>
      <c r="H24" s="107">
        <f>IF(G24="","",INDEX('様式1'!$C$20:$C$99,MATCH('様式２'!$O24,'様式1'!$IS$20:$IS$99,0)))</f>
      </c>
      <c r="I24" s="98"/>
      <c r="J24" s="107">
        <f>IF(I24="","",INDEX('様式1'!$C$20:$C$99,MATCH('様式２'!$P24,'様式1'!$IS$20:$IS$99,0)))</f>
      </c>
      <c r="K24" s="100"/>
      <c r="L24" s="101"/>
      <c r="M24" s="91" t="str">
        <f t="shared" si="0"/>
        <v>1</v>
      </c>
      <c r="N24" s="91" t="str">
        <f t="shared" si="1"/>
        <v>1</v>
      </c>
      <c r="O24" s="91" t="str">
        <f t="shared" si="2"/>
        <v>1</v>
      </c>
      <c r="P24" s="91" t="str">
        <f t="shared" si="3"/>
        <v>1</v>
      </c>
    </row>
    <row r="25" spans="1:16" s="91" customFormat="1" ht="14.25">
      <c r="A25" s="199"/>
      <c r="B25" s="97" t="s">
        <v>214</v>
      </c>
      <c r="C25" s="98"/>
      <c r="D25" s="107">
        <f>IF(C25="","",INDEX('様式1'!$C$20:$C$99,MATCH('様式２'!$M25,'様式1'!$IS$20:$IS$99,0)))</f>
      </c>
      <c r="E25" s="99"/>
      <c r="F25" s="107">
        <f>IF(E25="","",INDEX('様式1'!$C$20:$C$99,MATCH('様式２'!$N25,'様式1'!$IS$20:$IS$99,0)))</f>
      </c>
      <c r="G25" s="99"/>
      <c r="H25" s="107">
        <f>IF(G25="","",INDEX('様式1'!$C$20:$C$99,MATCH('様式２'!$O25,'様式1'!$IS$20:$IS$99,0)))</f>
      </c>
      <c r="I25" s="98"/>
      <c r="J25" s="107">
        <f>IF(I25="","",INDEX('様式1'!$C$20:$C$99,MATCH('様式２'!$P25,'様式1'!$IS$20:$IS$99,0)))</f>
      </c>
      <c r="K25" s="100"/>
      <c r="L25" s="101"/>
      <c r="M25" s="91" t="str">
        <f t="shared" si="0"/>
        <v>1</v>
      </c>
      <c r="N25" s="91" t="str">
        <f t="shared" si="1"/>
        <v>1</v>
      </c>
      <c r="O25" s="91" t="str">
        <f t="shared" si="2"/>
        <v>1</v>
      </c>
      <c r="P25" s="91" t="str">
        <f t="shared" si="3"/>
        <v>1</v>
      </c>
    </row>
    <row r="26" spans="1:16" s="91" customFormat="1" ht="14.25">
      <c r="A26" s="199"/>
      <c r="B26" s="97" t="s">
        <v>215</v>
      </c>
      <c r="C26" s="98"/>
      <c r="D26" s="107">
        <f>IF(C26="","",INDEX('様式1'!$C$20:$C$99,MATCH('様式２'!$M26,'様式1'!$IS$20:$IS$99,0)))</f>
      </c>
      <c r="E26" s="99"/>
      <c r="F26" s="107">
        <f>IF(E26="","",INDEX('様式1'!$C$20:$C$99,MATCH('様式２'!$N26,'様式1'!$IS$20:$IS$99,0)))</f>
      </c>
      <c r="G26" s="99"/>
      <c r="H26" s="107">
        <f>IF(G26="","",INDEX('様式1'!$C$20:$C$99,MATCH('様式２'!$O26,'様式1'!$IS$20:$IS$99,0)))</f>
      </c>
      <c r="I26" s="98"/>
      <c r="J26" s="107">
        <f>IF(I26="","",INDEX('様式1'!$C$20:$C$99,MATCH('様式２'!$P26,'様式1'!$IS$20:$IS$99,0)))</f>
      </c>
      <c r="K26" s="100"/>
      <c r="L26" s="101"/>
      <c r="M26" s="91" t="str">
        <f t="shared" si="0"/>
        <v>1</v>
      </c>
      <c r="N26" s="91" t="str">
        <f t="shared" si="1"/>
        <v>1</v>
      </c>
      <c r="O26" s="91" t="str">
        <f t="shared" si="2"/>
        <v>1</v>
      </c>
      <c r="P26" s="91" t="str">
        <f t="shared" si="3"/>
        <v>1</v>
      </c>
    </row>
    <row r="27" spans="1:16" s="91" customFormat="1" ht="14.25">
      <c r="A27" s="199"/>
      <c r="B27" s="97" t="s">
        <v>216</v>
      </c>
      <c r="C27" s="98"/>
      <c r="D27" s="107">
        <f>IF(C27="","",INDEX('様式1'!$C$20:$C$99,MATCH('様式２'!$M27,'様式1'!$IS$20:$IS$99,0)))</f>
      </c>
      <c r="E27" s="99"/>
      <c r="F27" s="107">
        <f>IF(E27="","",INDEX('様式1'!$C$20:$C$99,MATCH('様式２'!$N27,'様式1'!$IS$20:$IS$99,0)))</f>
      </c>
      <c r="G27" s="99"/>
      <c r="H27" s="107">
        <f>IF(G27="","",INDEX('様式1'!$C$20:$C$99,MATCH('様式２'!$O27,'様式1'!$IS$20:$IS$99,0)))</f>
      </c>
      <c r="I27" s="98"/>
      <c r="J27" s="107">
        <f>IF(I27="","",INDEX('様式1'!$C$20:$C$99,MATCH('様式２'!$P27,'様式1'!$IS$20:$IS$99,0)))</f>
      </c>
      <c r="K27" s="100"/>
      <c r="L27" s="101"/>
      <c r="M27" s="91" t="str">
        <f t="shared" si="0"/>
        <v>1</v>
      </c>
      <c r="N27" s="91" t="str">
        <f t="shared" si="1"/>
        <v>1</v>
      </c>
      <c r="O27" s="91" t="str">
        <f t="shared" si="2"/>
        <v>1</v>
      </c>
      <c r="P27" s="91" t="str">
        <f t="shared" si="3"/>
        <v>1</v>
      </c>
    </row>
    <row r="28" spans="1:16" s="91" customFormat="1" ht="14.25">
      <c r="A28" s="199"/>
      <c r="B28" s="97" t="s">
        <v>217</v>
      </c>
      <c r="C28" s="98"/>
      <c r="D28" s="107">
        <f>IF(C28="","",INDEX('様式1'!$C$20:$C$99,MATCH('様式２'!$M28,'様式1'!$IS$20:$IS$99,0)))</f>
      </c>
      <c r="E28" s="99"/>
      <c r="F28" s="107">
        <f>IF(E28="","",INDEX('様式1'!$C$20:$C$99,MATCH('様式２'!$N28,'様式1'!$IS$20:$IS$99,0)))</f>
      </c>
      <c r="G28" s="99"/>
      <c r="H28" s="107">
        <f>IF(G28="","",INDEX('様式1'!$C$20:$C$99,MATCH('様式２'!$O28,'様式1'!$IS$20:$IS$99,0)))</f>
      </c>
      <c r="I28" s="98"/>
      <c r="J28" s="107">
        <f>IF(I28="","",INDEX('様式1'!$C$20:$C$99,MATCH('様式２'!$P28,'様式1'!$IS$20:$IS$99,0)))</f>
      </c>
      <c r="K28" s="100"/>
      <c r="L28" s="101"/>
      <c r="M28" s="91" t="str">
        <f t="shared" si="0"/>
        <v>1</v>
      </c>
      <c r="N28" s="91" t="str">
        <f t="shared" si="1"/>
        <v>1</v>
      </c>
      <c r="O28" s="91" t="str">
        <f t="shared" si="2"/>
        <v>1</v>
      </c>
      <c r="P28" s="91" t="str">
        <f t="shared" si="3"/>
        <v>1</v>
      </c>
    </row>
    <row r="29" spans="1:16" s="91" customFormat="1" ht="15" thickBot="1">
      <c r="A29" s="200"/>
      <c r="B29" s="110" t="s">
        <v>218</v>
      </c>
      <c r="C29" s="114"/>
      <c r="D29" s="129">
        <f>IF(C29="","",INDEX('様式1'!$C$20:$C$99,MATCH('様式２'!$M29,'様式1'!$IS$20:$IS$99,0)))</f>
      </c>
      <c r="E29" s="115"/>
      <c r="F29" s="129">
        <f>IF(E29="","",INDEX('様式1'!$C$20:$C$99,MATCH('様式２'!$N29,'様式1'!$IS$20:$IS$99,0)))</f>
      </c>
      <c r="G29" s="115"/>
      <c r="H29" s="129">
        <f>IF(G29="","",INDEX('様式1'!$C$20:$C$99,MATCH('様式２'!$O29,'様式1'!$IS$20:$IS$99,0)))</f>
      </c>
      <c r="I29" s="114"/>
      <c r="J29" s="129">
        <f>IF(I29="","",INDEX('様式1'!$C$20:$C$99,MATCH('様式２'!$P29,'様式1'!$IS$20:$IS$99,0)))</f>
      </c>
      <c r="K29" s="100"/>
      <c r="L29" s="101"/>
      <c r="M29" s="91" t="str">
        <f t="shared" si="0"/>
        <v>1</v>
      </c>
      <c r="N29" s="91" t="str">
        <f t="shared" si="1"/>
        <v>1</v>
      </c>
      <c r="O29" s="91" t="str">
        <f t="shared" si="2"/>
        <v>1</v>
      </c>
      <c r="P29" s="91" t="str">
        <f t="shared" si="3"/>
        <v>1</v>
      </c>
    </row>
    <row r="30" spans="1:16" s="91" customFormat="1" ht="15" thickTop="1">
      <c r="A30" s="222" t="s">
        <v>219</v>
      </c>
      <c r="B30" s="111" t="s">
        <v>224</v>
      </c>
      <c r="C30" s="112"/>
      <c r="D30" s="128">
        <f>IF(C30="","",INDEX('様式1'!$C$20:$C$99,MATCH('様式２'!$M30,'様式1'!$IS$20:$IS$99,0)))</f>
      </c>
      <c r="E30" s="113"/>
      <c r="F30" s="128">
        <f>IF(E30="","",INDEX('様式1'!$C$20:$C$99,MATCH('様式２'!$N30,'様式1'!$IS$20:$IS$99,0)))</f>
      </c>
      <c r="G30" s="113"/>
      <c r="H30" s="128">
        <f>IF(G30="","",INDEX('様式1'!$C$20:$C$99,MATCH('様式２'!$O30,'様式1'!$IS$20:$IS$99,0)))</f>
      </c>
      <c r="I30" s="112"/>
      <c r="J30" s="128">
        <f>IF(I30="","",INDEX('様式1'!$C$20:$C$99,MATCH('様式２'!$P30,'様式1'!$IS$20:$IS$99,0)))</f>
      </c>
      <c r="K30" s="100"/>
      <c r="L30" s="101"/>
      <c r="M30" s="91" t="str">
        <f>2&amp;C30</f>
        <v>2</v>
      </c>
      <c r="N30" s="91" t="str">
        <f>2&amp;E30</f>
        <v>2</v>
      </c>
      <c r="O30" s="91" t="str">
        <f>2&amp;G30</f>
        <v>2</v>
      </c>
      <c r="P30" s="91" t="str">
        <f>2&amp;I30</f>
        <v>2</v>
      </c>
    </row>
    <row r="31" spans="1:16" s="91" customFormat="1" ht="14.25">
      <c r="A31" s="199"/>
      <c r="B31" s="97" t="s">
        <v>225</v>
      </c>
      <c r="C31" s="98"/>
      <c r="D31" s="107">
        <f>IF(C31="","",INDEX('様式1'!$C$20:$C$99,MATCH('様式２'!$M31,'様式1'!$IS$20:$IS$99,0)))</f>
      </c>
      <c r="E31" s="99"/>
      <c r="F31" s="107">
        <f>IF(E31="","",INDEX('様式1'!$C$20:$C$99,MATCH('様式２'!$N31,'様式1'!$IS$20:$IS$99,0)))</f>
      </c>
      <c r="G31" s="99"/>
      <c r="H31" s="107">
        <f>IF(G31="","",INDEX('様式1'!$C$20:$C$99,MATCH('様式２'!$O31,'様式1'!$IS$20:$IS$99,0)))</f>
      </c>
      <c r="I31" s="98"/>
      <c r="J31" s="107">
        <f>IF(I31="","",INDEX('様式1'!$C$20:$C$99,MATCH('様式２'!$P31,'様式1'!$IS$20:$IS$99,0)))</f>
      </c>
      <c r="K31" s="100"/>
      <c r="L31" s="101"/>
      <c r="M31" s="91" t="str">
        <f aca="true" t="shared" si="4" ref="M31:M48">2&amp;C31</f>
        <v>2</v>
      </c>
      <c r="N31" s="91" t="str">
        <f aca="true" t="shared" si="5" ref="N31:N48">2&amp;E31</f>
        <v>2</v>
      </c>
      <c r="O31" s="91" t="str">
        <f aca="true" t="shared" si="6" ref="O31:O48">2&amp;G31</f>
        <v>2</v>
      </c>
      <c r="P31" s="91" t="str">
        <f aca="true" t="shared" si="7" ref="P31:P48">2&amp;I31</f>
        <v>2</v>
      </c>
    </row>
    <row r="32" spans="1:16" s="91" customFormat="1" ht="14.25">
      <c r="A32" s="199"/>
      <c r="B32" s="97" t="s">
        <v>226</v>
      </c>
      <c r="C32" s="102"/>
      <c r="D32" s="107">
        <f>IF(C32="","",INDEX('様式1'!$C$20:$C$99,MATCH('様式２'!$M32,'様式1'!$IS$20:$IS$99,0)))</f>
      </c>
      <c r="E32" s="103"/>
      <c r="F32" s="107">
        <f>IF(E32="","",INDEX('様式1'!$C$20:$C$99,MATCH('様式２'!$N32,'様式1'!$IS$20:$IS$99,0)))</f>
      </c>
      <c r="G32" s="103"/>
      <c r="H32" s="107">
        <f>IF(G32="","",INDEX('様式1'!$C$20:$C$99,MATCH('様式２'!$O32,'様式1'!$IS$20:$IS$99,0)))</f>
      </c>
      <c r="I32" s="102"/>
      <c r="J32" s="107">
        <f>IF(I32="","",INDEX('様式1'!$C$20:$C$99,MATCH('様式２'!$P32,'様式1'!$IS$20:$IS$99,0)))</f>
      </c>
      <c r="K32" s="100"/>
      <c r="L32" s="101"/>
      <c r="M32" s="91" t="str">
        <f t="shared" si="4"/>
        <v>2</v>
      </c>
      <c r="N32" s="91" t="str">
        <f t="shared" si="5"/>
        <v>2</v>
      </c>
      <c r="O32" s="91" t="str">
        <f t="shared" si="6"/>
        <v>2</v>
      </c>
      <c r="P32" s="91" t="str">
        <f t="shared" si="7"/>
        <v>2</v>
      </c>
    </row>
    <row r="33" spans="1:16" s="91" customFormat="1" ht="14.25">
      <c r="A33" s="199"/>
      <c r="B33" s="97" t="s">
        <v>227</v>
      </c>
      <c r="C33" s="98"/>
      <c r="D33" s="107">
        <f>IF(C33="","",INDEX('様式1'!$C$20:$C$99,MATCH('様式２'!$M33,'様式1'!$IS$20:$IS$99,0)))</f>
      </c>
      <c r="E33" s="99"/>
      <c r="F33" s="107">
        <f>IF(E33="","",INDEX('様式1'!$C$20:$C$99,MATCH('様式２'!$N33,'様式1'!$IS$20:$IS$99,0)))</f>
      </c>
      <c r="G33" s="99"/>
      <c r="H33" s="107">
        <f>IF(G33="","",INDEX('様式1'!$C$20:$C$99,MATCH('様式２'!$O33,'様式1'!$IS$20:$IS$99,0)))</f>
      </c>
      <c r="I33" s="98"/>
      <c r="J33" s="107">
        <f>IF(I33="","",INDEX('様式1'!$C$20:$C$99,MATCH('様式２'!$P33,'様式1'!$IS$20:$IS$99,0)))</f>
      </c>
      <c r="K33" s="100"/>
      <c r="L33" s="101"/>
      <c r="M33" s="91" t="str">
        <f t="shared" si="4"/>
        <v>2</v>
      </c>
      <c r="N33" s="91" t="str">
        <f t="shared" si="5"/>
        <v>2</v>
      </c>
      <c r="O33" s="91" t="str">
        <f t="shared" si="6"/>
        <v>2</v>
      </c>
      <c r="P33" s="91" t="str">
        <f t="shared" si="7"/>
        <v>2</v>
      </c>
    </row>
    <row r="34" spans="1:16" s="91" customFormat="1" ht="14.25">
      <c r="A34" s="199"/>
      <c r="B34" s="97" t="s">
        <v>228</v>
      </c>
      <c r="C34" s="98"/>
      <c r="D34" s="107">
        <f>IF(C34="","",INDEX('様式1'!$C$20:$C$99,MATCH('様式２'!$M34,'様式1'!$IS$20:$IS$99,0)))</f>
      </c>
      <c r="E34" s="99"/>
      <c r="F34" s="107">
        <f>IF(E34="","",INDEX('様式1'!$C$20:$C$99,MATCH('様式２'!$N34,'様式1'!$IS$20:$IS$99,0)))</f>
      </c>
      <c r="G34" s="99"/>
      <c r="H34" s="107">
        <f>IF(G34="","",INDEX('様式1'!$C$20:$C$99,MATCH('様式２'!$O34,'様式1'!$IS$20:$IS$99,0)))</f>
      </c>
      <c r="I34" s="98"/>
      <c r="J34" s="107">
        <f>IF(I34="","",INDEX('様式1'!$C$20:$C$99,MATCH('様式２'!$P34,'様式1'!$IS$20:$IS$99,0)))</f>
      </c>
      <c r="K34" s="100"/>
      <c r="L34" s="101"/>
      <c r="M34" s="91" t="str">
        <f t="shared" si="4"/>
        <v>2</v>
      </c>
      <c r="N34" s="91" t="str">
        <f t="shared" si="5"/>
        <v>2</v>
      </c>
      <c r="O34" s="91" t="str">
        <f t="shared" si="6"/>
        <v>2</v>
      </c>
      <c r="P34" s="91" t="str">
        <f t="shared" si="7"/>
        <v>2</v>
      </c>
    </row>
    <row r="35" spans="1:16" s="91" customFormat="1" ht="14.25">
      <c r="A35" s="199"/>
      <c r="B35" s="97" t="s">
        <v>235</v>
      </c>
      <c r="C35" s="102"/>
      <c r="D35" s="107">
        <f>IF(C35="","",INDEX('様式1'!$C$20:$C$99,MATCH('様式２'!$M35,'様式1'!$IS$20:$IS$99,0)))</f>
      </c>
      <c r="E35" s="103"/>
      <c r="F35" s="107">
        <f>IF(E35="","",INDEX('様式1'!$C$20:$C$99,MATCH('様式２'!$N35,'様式1'!$IS$20:$IS$99,0)))</f>
      </c>
      <c r="G35" s="103"/>
      <c r="H35" s="107">
        <f>IF(G35="","",INDEX('様式1'!$C$20:$C$99,MATCH('様式２'!$O35,'様式1'!$IS$20:$IS$99,0)))</f>
      </c>
      <c r="I35" s="102"/>
      <c r="J35" s="107">
        <f>IF(I35="","",INDEX('様式1'!$C$20:$C$99,MATCH('様式２'!$P35,'様式1'!$IS$20:$IS$99,0)))</f>
      </c>
      <c r="K35" s="100"/>
      <c r="L35" s="101"/>
      <c r="M35" s="91" t="str">
        <f t="shared" si="4"/>
        <v>2</v>
      </c>
      <c r="N35" s="91" t="str">
        <f t="shared" si="5"/>
        <v>2</v>
      </c>
      <c r="O35" s="91" t="str">
        <f t="shared" si="6"/>
        <v>2</v>
      </c>
      <c r="P35" s="91" t="str">
        <f t="shared" si="7"/>
        <v>2</v>
      </c>
    </row>
    <row r="36" spans="1:16" s="91" customFormat="1" ht="14.25">
      <c r="A36" s="199"/>
      <c r="B36" s="97" t="s">
        <v>209</v>
      </c>
      <c r="C36" s="98"/>
      <c r="D36" s="107">
        <f>IF(C36="","",INDEX('様式1'!$C$20:$C$99,MATCH('様式２'!$M36,'様式1'!$IS$20:$IS$99,0)))</f>
      </c>
      <c r="E36" s="99"/>
      <c r="F36" s="107">
        <f>IF(E36="","",INDEX('様式1'!$C$20:$C$99,MATCH('様式２'!$N36,'様式1'!$IS$20:$IS$99,0)))</f>
      </c>
      <c r="G36" s="99"/>
      <c r="H36" s="107">
        <f>IF(G36="","",INDEX('様式1'!$C$20:$C$99,MATCH('様式２'!$O36,'様式1'!$IS$20:$IS$99,0)))</f>
      </c>
      <c r="I36" s="98"/>
      <c r="J36" s="107">
        <f>IF(I36="","",INDEX('様式1'!$C$20:$C$99,MATCH('様式２'!$P36,'様式1'!$IS$20:$IS$99,0)))</f>
      </c>
      <c r="K36" s="100"/>
      <c r="L36" s="101"/>
      <c r="M36" s="91" t="str">
        <f t="shared" si="4"/>
        <v>2</v>
      </c>
      <c r="N36" s="91" t="str">
        <f t="shared" si="5"/>
        <v>2</v>
      </c>
      <c r="O36" s="91" t="str">
        <f t="shared" si="6"/>
        <v>2</v>
      </c>
      <c r="P36" s="91" t="str">
        <f t="shared" si="7"/>
        <v>2</v>
      </c>
    </row>
    <row r="37" spans="1:16" s="91" customFormat="1" ht="14.25">
      <c r="A37" s="199"/>
      <c r="B37" s="97" t="s">
        <v>236</v>
      </c>
      <c r="C37" s="98"/>
      <c r="D37" s="107">
        <f>IF(C37="","",INDEX('様式1'!$C$20:$C$99,MATCH('様式２'!$M37,'様式1'!$IS$20:$IS$99,0)))</f>
      </c>
      <c r="E37" s="99"/>
      <c r="F37" s="107">
        <f>IF(E37="","",INDEX('様式1'!$C$20:$C$99,MATCH('様式２'!$N37,'様式1'!$IS$20:$IS$99,0)))</f>
      </c>
      <c r="G37" s="99"/>
      <c r="H37" s="107">
        <f>IF(G37="","",INDEX('様式1'!$C$20:$C$99,MATCH('様式２'!$O37,'様式1'!$IS$20:$IS$99,0)))</f>
      </c>
      <c r="I37" s="98"/>
      <c r="J37" s="107">
        <f>IF(I37="","",INDEX('様式1'!$C$20:$C$99,MATCH('様式２'!$P37,'様式1'!$IS$20:$IS$99,0)))</f>
      </c>
      <c r="K37" s="100"/>
      <c r="L37" s="101"/>
      <c r="M37" s="91" t="str">
        <f t="shared" si="4"/>
        <v>2</v>
      </c>
      <c r="N37" s="91" t="str">
        <f t="shared" si="5"/>
        <v>2</v>
      </c>
      <c r="O37" s="91" t="str">
        <f t="shared" si="6"/>
        <v>2</v>
      </c>
      <c r="P37" s="91" t="str">
        <f t="shared" si="7"/>
        <v>2</v>
      </c>
    </row>
    <row r="38" spans="1:16" s="91" customFormat="1" ht="14.25">
      <c r="A38" s="199"/>
      <c r="B38" s="97" t="s">
        <v>231</v>
      </c>
      <c r="C38" s="102"/>
      <c r="D38" s="107">
        <f>IF(C38="","",INDEX('様式1'!$C$20:$C$99,MATCH('様式２'!$M38,'様式1'!$IS$20:$IS$99,0)))</f>
      </c>
      <c r="E38" s="103"/>
      <c r="F38" s="107">
        <f>IF(E38="","",INDEX('様式1'!$C$20:$C$99,MATCH('様式２'!$N38,'様式1'!$IS$20:$IS$99,0)))</f>
      </c>
      <c r="G38" s="103"/>
      <c r="H38" s="107">
        <f>IF(G38="","",INDEX('様式1'!$C$20:$C$99,MATCH('様式２'!$O38,'様式1'!$IS$20:$IS$99,0)))</f>
      </c>
      <c r="I38" s="102"/>
      <c r="J38" s="107">
        <f>IF(I38="","",INDEX('様式1'!$C$20:$C$99,MATCH('様式２'!$P38,'様式1'!$IS$20:$IS$99,0)))</f>
      </c>
      <c r="K38" s="100"/>
      <c r="L38" s="101"/>
      <c r="M38" s="91" t="str">
        <f t="shared" si="4"/>
        <v>2</v>
      </c>
      <c r="N38" s="91" t="str">
        <f t="shared" si="5"/>
        <v>2</v>
      </c>
      <c r="O38" s="91" t="str">
        <f t="shared" si="6"/>
        <v>2</v>
      </c>
      <c r="P38" s="91" t="str">
        <f t="shared" si="7"/>
        <v>2</v>
      </c>
    </row>
    <row r="39" spans="1:16" s="91" customFormat="1" ht="14.25">
      <c r="A39" s="199"/>
      <c r="B39" s="201" t="s">
        <v>233</v>
      </c>
      <c r="C39" s="98"/>
      <c r="D39" s="107">
        <f>IF(C39="","",INDEX('様式1'!$C$20:$C$99,MATCH('様式２'!$M39,'様式1'!$IS$20:$IS$99,0)))</f>
      </c>
      <c r="E39" s="99"/>
      <c r="F39" s="107">
        <f>IF(E39="","",INDEX('様式1'!$C$20:$C$99,MATCH('様式２'!$N39,'様式1'!$IS$20:$IS$99,0)))</f>
      </c>
      <c r="G39" s="99"/>
      <c r="H39" s="107">
        <f>IF(G39="","",INDEX('様式1'!$C$20:$C$99,MATCH('様式２'!$O39,'様式1'!$IS$20:$IS$99,0)))</f>
      </c>
      <c r="I39" s="98"/>
      <c r="J39" s="107">
        <f>IF(I39="","",INDEX('様式1'!$C$20:$C$99,MATCH('様式２'!$P39,'様式1'!$IS$20:$IS$99,0)))</f>
      </c>
      <c r="K39" s="100"/>
      <c r="L39" s="101"/>
      <c r="M39" s="91" t="str">
        <f t="shared" si="4"/>
        <v>2</v>
      </c>
      <c r="N39" s="91" t="str">
        <f t="shared" si="5"/>
        <v>2</v>
      </c>
      <c r="O39" s="91" t="str">
        <f t="shared" si="6"/>
        <v>2</v>
      </c>
      <c r="P39" s="91" t="str">
        <f t="shared" si="7"/>
        <v>2</v>
      </c>
    </row>
    <row r="40" spans="1:16" s="91" customFormat="1" ht="14.25">
      <c r="A40" s="199"/>
      <c r="B40" s="201"/>
      <c r="C40" s="98"/>
      <c r="D40" s="107">
        <f>IF(C40="","",INDEX('様式1'!$C$20:$C$99,MATCH('様式２'!$M40,'様式1'!$IS$20:$IS$99,0)))</f>
      </c>
      <c r="E40" s="99"/>
      <c r="F40" s="107">
        <f>IF(E40="","",INDEX('様式1'!$C$20:$C$99,MATCH('様式２'!$N40,'様式1'!$IS$20:$IS$99,0)))</f>
      </c>
      <c r="G40" s="99"/>
      <c r="H40" s="107">
        <f>IF(G40="","",INDEX('様式1'!$C$20:$C$99,MATCH('様式２'!$O40,'様式1'!$IS$20:$IS$99,0)))</f>
      </c>
      <c r="I40" s="98"/>
      <c r="J40" s="107">
        <f>IF(I40="","",INDEX('様式1'!$C$20:$C$99,MATCH('様式２'!$P40,'様式1'!$IS$20:$IS$99,0)))</f>
      </c>
      <c r="K40" s="100"/>
      <c r="L40" s="101"/>
      <c r="M40" s="91" t="str">
        <f t="shared" si="4"/>
        <v>2</v>
      </c>
      <c r="N40" s="91" t="str">
        <f t="shared" si="5"/>
        <v>2</v>
      </c>
      <c r="O40" s="91" t="str">
        <f t="shared" si="6"/>
        <v>2</v>
      </c>
      <c r="P40" s="91" t="str">
        <f t="shared" si="7"/>
        <v>2</v>
      </c>
    </row>
    <row r="41" spans="1:16" s="91" customFormat="1" ht="14.25">
      <c r="A41" s="199"/>
      <c r="B41" s="201" t="s">
        <v>234</v>
      </c>
      <c r="C41" s="102"/>
      <c r="D41" s="107">
        <f>IF(C41="","",INDEX('様式1'!$C$20:$C$99,MATCH('様式２'!$M41,'様式1'!$IS$20:$IS$99,0)))</f>
      </c>
      <c r="E41" s="103"/>
      <c r="F41" s="107">
        <f>IF(E41="","",INDEX('様式1'!$C$20:$C$99,MATCH('様式２'!$N41,'様式1'!$IS$20:$IS$99,0)))</f>
      </c>
      <c r="G41" s="103"/>
      <c r="H41" s="107">
        <f>IF(G41="","",INDEX('様式1'!$C$20:$C$99,MATCH('様式２'!$O41,'様式1'!$IS$20:$IS$99,0)))</f>
      </c>
      <c r="I41" s="102"/>
      <c r="J41" s="107">
        <f>IF(I41="","",INDEX('様式1'!$C$20:$C$99,MATCH('様式２'!$P41,'様式1'!$IS$20:$IS$99,0)))</f>
      </c>
      <c r="K41" s="100"/>
      <c r="L41" s="101"/>
      <c r="M41" s="91" t="str">
        <f t="shared" si="4"/>
        <v>2</v>
      </c>
      <c r="N41" s="91" t="str">
        <f t="shared" si="5"/>
        <v>2</v>
      </c>
      <c r="O41" s="91" t="str">
        <f t="shared" si="6"/>
        <v>2</v>
      </c>
      <c r="P41" s="91" t="str">
        <f t="shared" si="7"/>
        <v>2</v>
      </c>
    </row>
    <row r="42" spans="1:16" s="91" customFormat="1" ht="14.25">
      <c r="A42" s="199"/>
      <c r="B42" s="201"/>
      <c r="C42" s="98"/>
      <c r="D42" s="107">
        <f>IF(C42="","",INDEX('様式1'!$C$20:$C$99,MATCH('様式２'!$M42,'様式1'!$IS$20:$IS$99,0)))</f>
      </c>
      <c r="E42" s="99"/>
      <c r="F42" s="107">
        <f>IF(E42="","",INDEX('様式1'!$C$20:$C$99,MATCH('様式２'!$N42,'様式1'!$IS$20:$IS$99,0)))</f>
      </c>
      <c r="G42" s="99"/>
      <c r="H42" s="107">
        <f>IF(G42="","",INDEX('様式1'!$C$20:$C$99,MATCH('様式２'!$O42,'様式1'!$IS$20:$IS$99,0)))</f>
      </c>
      <c r="I42" s="98"/>
      <c r="J42" s="107">
        <f>IF(I42="","",INDEX('様式1'!$C$20:$C$99,MATCH('様式２'!$P42,'様式1'!$IS$20:$IS$99,0)))</f>
      </c>
      <c r="K42" s="100"/>
      <c r="L42" s="101"/>
      <c r="M42" s="91" t="str">
        <f t="shared" si="4"/>
        <v>2</v>
      </c>
      <c r="N42" s="91" t="str">
        <f t="shared" si="5"/>
        <v>2</v>
      </c>
      <c r="O42" s="91" t="str">
        <f t="shared" si="6"/>
        <v>2</v>
      </c>
      <c r="P42" s="91" t="str">
        <f t="shared" si="7"/>
        <v>2</v>
      </c>
    </row>
    <row r="43" spans="1:16" s="91" customFormat="1" ht="14.25">
      <c r="A43" s="199"/>
      <c r="B43" s="97" t="s">
        <v>210</v>
      </c>
      <c r="C43" s="98"/>
      <c r="D43" s="107">
        <f>IF(C43="","",INDEX('様式1'!$C$20:$C$99,MATCH('様式２'!$M43,'様式1'!$IS$20:$IS$99,0)))</f>
      </c>
      <c r="E43" s="99"/>
      <c r="F43" s="107">
        <f>IF(E43="","",INDEX('様式1'!$C$20:$C$99,MATCH('様式２'!$N43,'様式1'!$IS$20:$IS$99,0)))</f>
      </c>
      <c r="G43" s="99"/>
      <c r="H43" s="107">
        <f>IF(G43="","",INDEX('様式1'!$C$20:$C$99,MATCH('様式２'!$O43,'様式1'!$IS$20:$IS$99,0)))</f>
      </c>
      <c r="I43" s="98"/>
      <c r="J43" s="107">
        <f>IF(I43="","",INDEX('様式1'!$C$20:$C$99,MATCH('様式２'!$P43,'様式1'!$IS$20:$IS$99,0)))</f>
      </c>
      <c r="K43" s="100"/>
      <c r="L43" s="101"/>
      <c r="M43" s="91" t="str">
        <f t="shared" si="4"/>
        <v>2</v>
      </c>
      <c r="N43" s="91" t="str">
        <f t="shared" si="5"/>
        <v>2</v>
      </c>
      <c r="O43" s="91" t="str">
        <f t="shared" si="6"/>
        <v>2</v>
      </c>
      <c r="P43" s="91" t="str">
        <f t="shared" si="7"/>
        <v>2</v>
      </c>
    </row>
    <row r="44" spans="1:16" s="91" customFormat="1" ht="14.25">
      <c r="A44" s="199"/>
      <c r="B44" s="97" t="s">
        <v>212</v>
      </c>
      <c r="C44" s="102"/>
      <c r="D44" s="107">
        <f>IF(C44="","",INDEX('様式1'!$C$20:$C$99,MATCH('様式２'!$M44,'様式1'!$IS$20:$IS$99,0)))</f>
      </c>
      <c r="E44" s="103"/>
      <c r="F44" s="107">
        <f>IF(E44="","",INDEX('様式1'!$C$20:$C$99,MATCH('様式２'!$N44,'様式1'!$IS$20:$IS$99,0)))</f>
      </c>
      <c r="G44" s="103"/>
      <c r="H44" s="107">
        <f>IF(G44="","",INDEX('様式1'!$C$20:$C$99,MATCH('様式２'!$O44,'様式1'!$IS$20:$IS$99,0)))</f>
      </c>
      <c r="I44" s="102"/>
      <c r="J44" s="107">
        <f>IF(I44="","",INDEX('様式1'!$C$20:$C$99,MATCH('様式２'!$P44,'様式1'!$IS$20:$IS$99,0)))</f>
      </c>
      <c r="K44" s="100"/>
      <c r="L44" s="101"/>
      <c r="M44" s="91" t="str">
        <f t="shared" si="4"/>
        <v>2</v>
      </c>
      <c r="N44" s="91" t="str">
        <f t="shared" si="5"/>
        <v>2</v>
      </c>
      <c r="O44" s="91" t="str">
        <f t="shared" si="6"/>
        <v>2</v>
      </c>
      <c r="P44" s="91" t="str">
        <f t="shared" si="7"/>
        <v>2</v>
      </c>
    </row>
    <row r="45" spans="1:16" s="91" customFormat="1" ht="14.25">
      <c r="A45" s="199"/>
      <c r="B45" s="97" t="s">
        <v>214</v>
      </c>
      <c r="C45" s="98"/>
      <c r="D45" s="107">
        <f>IF(C45="","",INDEX('様式1'!$C$20:$C$99,MATCH('様式２'!$M45,'様式1'!$IS$20:$IS$99,0)))</f>
      </c>
      <c r="E45" s="99"/>
      <c r="F45" s="107">
        <f>IF(E45="","",INDEX('様式1'!$C$20:$C$99,MATCH('様式２'!$N45,'様式1'!$IS$20:$IS$99,0)))</f>
      </c>
      <c r="G45" s="99"/>
      <c r="H45" s="107">
        <f>IF(G45="","",INDEX('様式1'!$C$20:$C$99,MATCH('様式２'!$O45,'様式1'!$IS$20:$IS$99,0)))</f>
      </c>
      <c r="I45" s="98"/>
      <c r="J45" s="107">
        <f>IF(I45="","",INDEX('様式1'!$C$20:$C$99,MATCH('様式２'!$P45,'様式1'!$IS$20:$IS$99,0)))</f>
      </c>
      <c r="K45" s="100"/>
      <c r="L45" s="101"/>
      <c r="M45" s="91" t="str">
        <f t="shared" si="4"/>
        <v>2</v>
      </c>
      <c r="N45" s="91" t="str">
        <f t="shared" si="5"/>
        <v>2</v>
      </c>
      <c r="O45" s="91" t="str">
        <f t="shared" si="6"/>
        <v>2</v>
      </c>
      <c r="P45" s="91" t="str">
        <f t="shared" si="7"/>
        <v>2</v>
      </c>
    </row>
    <row r="46" spans="1:16" s="91" customFormat="1" ht="14.25">
      <c r="A46" s="199"/>
      <c r="B46" s="97" t="s">
        <v>215</v>
      </c>
      <c r="C46" s="98"/>
      <c r="D46" s="107">
        <f>IF(C46="","",INDEX('様式1'!$C$20:$C$99,MATCH('様式２'!$M46,'様式1'!$IS$20:$IS$99,0)))</f>
      </c>
      <c r="E46" s="99"/>
      <c r="F46" s="107">
        <f>IF(E46="","",INDEX('様式1'!$C$20:$C$99,MATCH('様式２'!$N46,'様式1'!$IS$20:$IS$99,0)))</f>
      </c>
      <c r="G46" s="99"/>
      <c r="H46" s="107">
        <f>IF(G46="","",INDEX('様式1'!$C$20:$C$99,MATCH('様式２'!$O46,'様式1'!$IS$20:$IS$99,0)))</f>
      </c>
      <c r="I46" s="98"/>
      <c r="J46" s="107">
        <f>IF(I46="","",INDEX('様式1'!$C$20:$C$99,MATCH('様式２'!$P46,'様式1'!$IS$20:$IS$99,0)))</f>
      </c>
      <c r="K46" s="100"/>
      <c r="L46" s="101"/>
      <c r="M46" s="91" t="str">
        <f t="shared" si="4"/>
        <v>2</v>
      </c>
      <c r="N46" s="91" t="str">
        <f t="shared" si="5"/>
        <v>2</v>
      </c>
      <c r="O46" s="91" t="str">
        <f t="shared" si="6"/>
        <v>2</v>
      </c>
      <c r="P46" s="91" t="str">
        <f t="shared" si="7"/>
        <v>2</v>
      </c>
    </row>
    <row r="47" spans="1:16" s="91" customFormat="1" ht="14.25">
      <c r="A47" s="199"/>
      <c r="B47" s="97" t="s">
        <v>217</v>
      </c>
      <c r="C47" s="102"/>
      <c r="D47" s="107">
        <f>IF(C47="","",INDEX('様式1'!$C$20:$C$99,MATCH('様式２'!$M47,'様式1'!$IS$20:$IS$99,0)))</f>
      </c>
      <c r="E47" s="103"/>
      <c r="F47" s="107">
        <f>IF(E47="","",INDEX('様式1'!$C$20:$C$99,MATCH('様式２'!$N47,'様式1'!$IS$20:$IS$99,0)))</f>
      </c>
      <c r="G47" s="103"/>
      <c r="H47" s="107">
        <f>IF(G47="","",INDEX('様式1'!$C$20:$C$99,MATCH('様式２'!$O47,'様式1'!$IS$20:$IS$99,0)))</f>
      </c>
      <c r="I47" s="102"/>
      <c r="J47" s="107">
        <f>IF(I47="","",INDEX('様式1'!$C$20:$C$99,MATCH('様式２'!$P47,'様式1'!$IS$20:$IS$99,0)))</f>
      </c>
      <c r="K47" s="100"/>
      <c r="L47" s="101"/>
      <c r="M47" s="91" t="str">
        <f t="shared" si="4"/>
        <v>2</v>
      </c>
      <c r="N47" s="91" t="str">
        <f t="shared" si="5"/>
        <v>2</v>
      </c>
      <c r="O47" s="91" t="str">
        <f t="shared" si="6"/>
        <v>2</v>
      </c>
      <c r="P47" s="91" t="str">
        <f t="shared" si="7"/>
        <v>2</v>
      </c>
    </row>
    <row r="48" spans="1:16" s="91" customFormat="1" ht="15" thickBot="1">
      <c r="A48" s="223"/>
      <c r="B48" s="110" t="s">
        <v>220</v>
      </c>
      <c r="C48" s="114"/>
      <c r="D48" s="129">
        <f>IF(C48="","",INDEX('様式1'!$C$20:$C$99,MATCH('様式２'!$M48,'様式1'!$IS$20:$IS$99,0)))</f>
      </c>
      <c r="E48" s="115"/>
      <c r="F48" s="129">
        <f>IF(E48="","",INDEX('様式1'!$C$20:$C$99,MATCH('様式２'!$N48,'様式1'!$IS$20:$IS$99,0)))</f>
      </c>
      <c r="G48" s="115"/>
      <c r="H48" s="129">
        <f>IF(G48="","",INDEX('様式1'!$C$20:$C$99,MATCH('様式２'!$O48,'様式1'!$IS$20:$IS$99,0)))</f>
      </c>
      <c r="I48" s="114"/>
      <c r="J48" s="129">
        <f>IF(I48="","",INDEX('様式1'!$C$20:$C$99,MATCH('様式２'!$P48,'様式1'!$IS$20:$IS$99,0)))</f>
      </c>
      <c r="K48" s="100"/>
      <c r="L48" s="101"/>
      <c r="M48" s="91" t="str">
        <f t="shared" si="4"/>
        <v>2</v>
      </c>
      <c r="N48" s="91" t="str">
        <f t="shared" si="5"/>
        <v>2</v>
      </c>
      <c r="O48" s="91" t="str">
        <f t="shared" si="6"/>
        <v>2</v>
      </c>
      <c r="P48" s="91" t="str">
        <f t="shared" si="7"/>
        <v>2</v>
      </c>
    </row>
    <row r="49" spans="1:12" ht="36.75" thickTop="1">
      <c r="A49" s="216" t="s">
        <v>221</v>
      </c>
      <c r="B49" s="217"/>
      <c r="C49" s="218">
        <f>'様式1'!C8</f>
        <v>0</v>
      </c>
      <c r="D49" s="219"/>
      <c r="E49" s="219"/>
      <c r="F49" s="130" t="s">
        <v>222</v>
      </c>
      <c r="G49" s="131" t="s">
        <v>223</v>
      </c>
      <c r="H49" s="220">
        <f>'様式1'!C9</f>
        <v>0</v>
      </c>
      <c r="I49" s="219"/>
      <c r="J49" s="221"/>
      <c r="K49" s="100"/>
      <c r="L49" s="101"/>
    </row>
    <row r="50" spans="11:12" ht="13.5">
      <c r="K50" s="100"/>
      <c r="L50" s="101"/>
    </row>
    <row r="51" spans="11:12" ht="13.5">
      <c r="K51" s="100"/>
      <c r="L51" s="101"/>
    </row>
    <row r="52" spans="11:12" ht="13.5">
      <c r="K52" s="100"/>
      <c r="L52" s="101"/>
    </row>
    <row r="53" spans="11:12" ht="13.5">
      <c r="K53" s="100"/>
      <c r="L53" s="101"/>
    </row>
  </sheetData>
  <sheetProtection/>
  <mergeCells count="21">
    <mergeCell ref="A49:B49"/>
    <mergeCell ref="C49:E49"/>
    <mergeCell ref="H49:J49"/>
    <mergeCell ref="B39:B40"/>
    <mergeCell ref="B41:B42"/>
    <mergeCell ref="A30:A48"/>
    <mergeCell ref="E5:E6"/>
    <mergeCell ref="G5:G6"/>
    <mergeCell ref="C1:J1"/>
    <mergeCell ref="A2:J2"/>
    <mergeCell ref="G4:J4"/>
    <mergeCell ref="A5:A6"/>
    <mergeCell ref="B5:B6"/>
    <mergeCell ref="I5:J5"/>
    <mergeCell ref="H5:H6"/>
    <mergeCell ref="F5:F6"/>
    <mergeCell ref="D5:D6"/>
    <mergeCell ref="A7:A29"/>
    <mergeCell ref="B19:B20"/>
    <mergeCell ref="B17:B18"/>
    <mergeCell ref="C5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&amp;C2012県高校総体&amp;A</oddFooter>
  </headerFooter>
  <ignoredErrors>
    <ignoredError sqref="N30 O30:P30" formula="1"/>
    <ignoredError sqref="D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view="pageBreakPreview" zoomScale="85" zoomScaleSheetLayoutView="85" zoomScalePageLayoutView="0" workbookViewId="0" topLeftCell="A1">
      <selection activeCell="D11" sqref="D11:I13"/>
    </sheetView>
  </sheetViews>
  <sheetFormatPr defaultColWidth="9.00390625" defaultRowHeight="13.5"/>
  <cols>
    <col min="1" max="1" width="15.75390625" style="1" customWidth="1"/>
    <col min="2" max="2" width="0.74609375" style="1" customWidth="1"/>
    <col min="3" max="3" width="9.75390625" style="1" bestFit="1" customWidth="1"/>
    <col min="4" max="9" width="10.125" style="0" customWidth="1"/>
    <col min="10" max="10" width="4.875" style="0" customWidth="1"/>
  </cols>
  <sheetData>
    <row r="1" spans="1:9" ht="24">
      <c r="A1" s="227" t="s">
        <v>202</v>
      </c>
      <c r="B1" s="227"/>
      <c r="C1" s="227"/>
      <c r="D1" s="227"/>
      <c r="E1" s="227"/>
      <c r="F1" s="227"/>
      <c r="G1" s="227"/>
      <c r="H1" s="227"/>
      <c r="I1" s="227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224">
        <f>IF('様式1'!F11="","",'様式1'!F11)</f>
      </c>
      <c r="H3" s="225"/>
      <c r="I3" s="226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192" t="s">
        <v>272</v>
      </c>
      <c r="B5" s="192"/>
      <c r="C5" s="192"/>
      <c r="D5" s="192"/>
      <c r="E5" s="192"/>
      <c r="F5" s="192"/>
      <c r="G5" s="192"/>
      <c r="H5" s="192"/>
      <c r="I5" s="192"/>
    </row>
    <row r="6" spans="1:9" ht="17.25" customHeight="1">
      <c r="A6" s="192" t="s">
        <v>139</v>
      </c>
      <c r="B6" s="192"/>
      <c r="C6" s="192"/>
      <c r="D6" s="192"/>
      <c r="E6" s="192"/>
      <c r="F6" s="192"/>
      <c r="G6" s="192"/>
      <c r="H6" s="192"/>
      <c r="I6" s="192"/>
    </row>
    <row r="7" spans="1:9" ht="17.25" customHeight="1">
      <c r="A7" s="192"/>
      <c r="B7" s="192"/>
      <c r="C7" s="192"/>
      <c r="D7" s="192"/>
      <c r="E7" s="192"/>
      <c r="F7" s="192"/>
      <c r="G7" s="192"/>
      <c r="H7" s="192"/>
      <c r="I7" s="192"/>
    </row>
    <row r="8" ht="13.5">
      <c r="A8" s="4"/>
    </row>
    <row r="10" spans="1:9" ht="18.75" customHeight="1" thickBot="1">
      <c r="A10" s="9" t="s">
        <v>128</v>
      </c>
      <c r="B10" s="9"/>
      <c r="C10" s="39" t="s">
        <v>3</v>
      </c>
      <c r="D10" s="10" t="s">
        <v>133</v>
      </c>
      <c r="E10" s="11" t="s">
        <v>134</v>
      </c>
      <c r="F10" s="11" t="s">
        <v>135</v>
      </c>
      <c r="G10" s="11" t="s">
        <v>136</v>
      </c>
      <c r="H10" s="11" t="s">
        <v>137</v>
      </c>
      <c r="I10" s="12" t="s">
        <v>138</v>
      </c>
    </row>
    <row r="11" spans="1:10" ht="22.5" customHeight="1" thickTop="1">
      <c r="A11" s="60" t="s">
        <v>129</v>
      </c>
      <c r="B11" s="84"/>
      <c r="C11" s="61"/>
      <c r="D11" s="62"/>
      <c r="E11" s="63"/>
      <c r="F11" s="63"/>
      <c r="G11" s="63"/>
      <c r="H11" s="63"/>
      <c r="I11" s="64"/>
      <c r="J11">
        <f>COUNTA(D11:I11)</f>
        <v>0</v>
      </c>
    </row>
    <row r="12" spans="1:10" ht="22.5" customHeight="1">
      <c r="A12" s="47" t="s">
        <v>130</v>
      </c>
      <c r="B12" s="85"/>
      <c r="C12" s="65"/>
      <c r="D12" s="66"/>
      <c r="E12" s="67"/>
      <c r="F12" s="67"/>
      <c r="G12" s="67"/>
      <c r="H12" s="67"/>
      <c r="I12" s="68"/>
      <c r="J12">
        <f aca="true" t="shared" si="0" ref="J12:J25">COUNTA(D12:I12)</f>
        <v>0</v>
      </c>
    </row>
    <row r="13" spans="1:10" ht="22.5" customHeight="1">
      <c r="A13" s="47" t="s">
        <v>131</v>
      </c>
      <c r="B13" s="85"/>
      <c r="C13" s="65"/>
      <c r="D13" s="66"/>
      <c r="E13" s="67"/>
      <c r="F13" s="67"/>
      <c r="G13" s="67"/>
      <c r="H13" s="67"/>
      <c r="I13" s="68"/>
      <c r="J13">
        <f t="shared" si="0"/>
        <v>0</v>
      </c>
    </row>
    <row r="14" spans="1:10" ht="22.5" customHeight="1">
      <c r="A14" s="47" t="s">
        <v>132</v>
      </c>
      <c r="B14" s="85"/>
      <c r="C14" s="65"/>
      <c r="D14" s="66"/>
      <c r="E14" s="67"/>
      <c r="F14" s="67"/>
      <c r="G14" s="67"/>
      <c r="H14" s="67"/>
      <c r="I14" s="68"/>
      <c r="J14">
        <f t="shared" si="0"/>
        <v>0</v>
      </c>
    </row>
    <row r="15" spans="1:10" ht="22.5" customHeight="1">
      <c r="A15" s="47"/>
      <c r="B15" s="85"/>
      <c r="C15" s="65"/>
      <c r="D15" s="66"/>
      <c r="E15" s="67"/>
      <c r="F15" s="67"/>
      <c r="G15" s="67"/>
      <c r="H15" s="67"/>
      <c r="I15" s="68"/>
      <c r="J15">
        <f t="shared" si="0"/>
        <v>0</v>
      </c>
    </row>
    <row r="16" spans="1:10" ht="22.5" customHeight="1">
      <c r="A16" s="47"/>
      <c r="B16" s="85"/>
      <c r="C16" s="65"/>
      <c r="D16" s="66"/>
      <c r="E16" s="67"/>
      <c r="F16" s="67"/>
      <c r="G16" s="67"/>
      <c r="H16" s="67"/>
      <c r="I16" s="68"/>
      <c r="J16">
        <f t="shared" si="0"/>
        <v>0</v>
      </c>
    </row>
    <row r="17" spans="1:10" ht="22.5" customHeight="1">
      <c r="A17" s="47"/>
      <c r="B17" s="85"/>
      <c r="C17" s="65"/>
      <c r="D17" s="66"/>
      <c r="E17" s="67"/>
      <c r="F17" s="67"/>
      <c r="G17" s="67"/>
      <c r="H17" s="67"/>
      <c r="I17" s="68"/>
      <c r="J17">
        <f t="shared" si="0"/>
        <v>0</v>
      </c>
    </row>
    <row r="18" spans="1:10" ht="22.5" customHeight="1">
      <c r="A18" s="47"/>
      <c r="B18" s="85"/>
      <c r="C18" s="65"/>
      <c r="D18" s="66"/>
      <c r="E18" s="67"/>
      <c r="F18" s="67"/>
      <c r="G18" s="67"/>
      <c r="H18" s="67"/>
      <c r="I18" s="68"/>
      <c r="J18">
        <f t="shared" si="0"/>
        <v>0</v>
      </c>
    </row>
    <row r="19" spans="1:10" ht="22.5" customHeight="1">
      <c r="A19" s="47"/>
      <c r="B19" s="85"/>
      <c r="C19" s="65"/>
      <c r="D19" s="66"/>
      <c r="E19" s="67"/>
      <c r="F19" s="67"/>
      <c r="G19" s="67"/>
      <c r="H19" s="67"/>
      <c r="I19" s="68"/>
      <c r="J19">
        <f t="shared" si="0"/>
        <v>0</v>
      </c>
    </row>
    <row r="20" spans="1:10" ht="22.5" customHeight="1">
      <c r="A20" s="47"/>
      <c r="B20" s="85"/>
      <c r="C20" s="65"/>
      <c r="D20" s="66"/>
      <c r="E20" s="67"/>
      <c r="F20" s="67"/>
      <c r="G20" s="67"/>
      <c r="H20" s="67"/>
      <c r="I20" s="68"/>
      <c r="J20">
        <f t="shared" si="0"/>
        <v>0</v>
      </c>
    </row>
    <row r="21" spans="1:10" ht="22.5" customHeight="1">
      <c r="A21" s="47"/>
      <c r="B21" s="85"/>
      <c r="C21" s="65"/>
      <c r="D21" s="66"/>
      <c r="E21" s="67"/>
      <c r="F21" s="67"/>
      <c r="G21" s="67"/>
      <c r="H21" s="67"/>
      <c r="I21" s="68"/>
      <c r="J21">
        <f t="shared" si="0"/>
        <v>0</v>
      </c>
    </row>
    <row r="22" spans="1:10" ht="22.5" customHeight="1">
      <c r="A22" s="47"/>
      <c r="B22" s="85"/>
      <c r="C22" s="65"/>
      <c r="D22" s="66"/>
      <c r="E22" s="67"/>
      <c r="F22" s="67"/>
      <c r="G22" s="67"/>
      <c r="H22" s="67"/>
      <c r="I22" s="68"/>
      <c r="J22">
        <f t="shared" si="0"/>
        <v>0</v>
      </c>
    </row>
    <row r="23" spans="1:10" ht="22.5" customHeight="1">
      <c r="A23" s="47"/>
      <c r="B23" s="85"/>
      <c r="C23" s="65"/>
      <c r="D23" s="66"/>
      <c r="E23" s="67"/>
      <c r="F23" s="67"/>
      <c r="G23" s="67"/>
      <c r="H23" s="67"/>
      <c r="I23" s="68"/>
      <c r="J23">
        <f t="shared" si="0"/>
        <v>0</v>
      </c>
    </row>
    <row r="24" spans="1:10" ht="22.5" customHeight="1">
      <c r="A24" s="47"/>
      <c r="B24" s="85"/>
      <c r="C24" s="65"/>
      <c r="D24" s="66"/>
      <c r="E24" s="67"/>
      <c r="F24" s="67"/>
      <c r="G24" s="67"/>
      <c r="H24" s="67"/>
      <c r="I24" s="68"/>
      <c r="J24">
        <f t="shared" si="0"/>
        <v>0</v>
      </c>
    </row>
    <row r="25" spans="1:10" ht="22.5" customHeight="1">
      <c r="A25" s="47"/>
      <c r="B25" s="85"/>
      <c r="C25" s="65"/>
      <c r="D25" s="66"/>
      <c r="E25" s="67"/>
      <c r="F25" s="67"/>
      <c r="G25" s="67"/>
      <c r="H25" s="67"/>
      <c r="I25" s="68"/>
      <c r="J25">
        <f t="shared" si="0"/>
        <v>0</v>
      </c>
    </row>
  </sheetData>
  <sheetProtection/>
  <mergeCells count="5">
    <mergeCell ref="A7:I7"/>
    <mergeCell ref="G3:I3"/>
    <mergeCell ref="A1:I1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&amp;C高校記録会 リレー申込み&amp;RPage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4" customFormat="1" ht="13.5">
      <c r="A1" s="34" t="s">
        <v>154</v>
      </c>
      <c r="B1" s="34" t="s">
        <v>155</v>
      </c>
      <c r="C1" s="34" t="s">
        <v>156</v>
      </c>
      <c r="D1" s="34" t="s">
        <v>157</v>
      </c>
      <c r="E1" s="35" t="s">
        <v>158</v>
      </c>
      <c r="F1" s="34" t="s">
        <v>159</v>
      </c>
      <c r="G1" s="34" t="s">
        <v>160</v>
      </c>
      <c r="H1" s="34" t="s">
        <v>161</v>
      </c>
      <c r="I1" s="34" t="s">
        <v>162</v>
      </c>
      <c r="J1" s="36" t="s">
        <v>163</v>
      </c>
      <c r="K1" s="36" t="s">
        <v>164</v>
      </c>
      <c r="L1" s="36" t="s">
        <v>165</v>
      </c>
      <c r="M1" s="37"/>
      <c r="N1" s="37"/>
    </row>
    <row r="2" spans="1:12" ht="13.5">
      <c r="A2">
        <f>IF('様式1'!B20="","",'様式1'!F20*10000+'様式1'!B20&amp;"1111")</f>
      </c>
      <c r="B2">
        <f>IF('様式1'!C20="","",'様式1'!C20&amp;IF('様式1'!E20="","","("&amp;'様式1'!E20&amp;")"))</f>
      </c>
      <c r="C2">
        <f>IF('様式1'!D20="","",'様式1'!D20)</f>
      </c>
      <c r="D2">
        <f>IF('様式1'!F20="","",'様式1'!F20)</f>
      </c>
      <c r="E2">
        <f>IF('様式1'!B20="","",'様式1'!$C$11)</f>
      </c>
      <c r="F2">
        <f>IF('様式1'!B20="","",'様式1'!$F$11)</f>
      </c>
      <c r="G2">
        <f>IF('様式1'!B20="","",0)</f>
      </c>
      <c r="H2">
        <f>IF('様式1'!B20="","",0)</f>
      </c>
      <c r="I2">
        <f>IF('様式1'!B20="","",'様式1'!B20)</f>
      </c>
      <c r="J2">
        <f>IF('様式1'!G20="","",INDEX('名前'!$L$4:$L$41,MATCH('様式1'!G20,'名前'!$M$4:$M$41,0))&amp;" "&amp;IF('様式1'!P20=1,RIGHTB(10000000+'様式1'!H20,7),IF('様式1'!P20=2,RIGHTB(100000+'様式1'!H20,5),"")))</f>
      </c>
      <c r="K2">
        <f>IF('様式1'!I20="","",INDEX('名前'!$L$4:$L$41,MATCH('様式1'!I20,'名前'!$M$4:$M$41,0))&amp;" "&amp;IF('様式1'!Q20=1,RIGHTB(10000000+'様式1'!J20,7),IF('様式1'!Q20=2,RIGHTB(100000+'様式1'!J20,5),"")))</f>
      </c>
      <c r="L2">
        <f>IF('様式1'!K20="","",INDEX('名前'!$L$4:$L$41,MATCH('様式1'!K20,'名前'!$M$4:$M$41,0))&amp;" "&amp;IF('様式1'!R20=1,RIGHTB(10000000+'様式1'!L20,7),IF('様式1'!R20=2,RIGHTB(100000+'様式1'!L20,5),"")))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11.875" style="38" bestFit="1" customWidth="1"/>
    <col min="2" max="2" width="10.50390625" style="38" bestFit="1" customWidth="1"/>
    <col min="3" max="3" width="3.625" style="38" bestFit="1" customWidth="1"/>
    <col min="4" max="4" width="10.50390625" style="38" bestFit="1" customWidth="1"/>
    <col min="5" max="5" width="3.75390625" style="38" bestFit="1" customWidth="1"/>
    <col min="6" max="6" width="6.50390625" style="38" bestFit="1" customWidth="1"/>
    <col min="7" max="12" width="10.50390625" style="38" bestFit="1" customWidth="1"/>
    <col min="13" max="16384" width="9.00390625" style="38" customWidth="1"/>
  </cols>
  <sheetData>
    <row r="1" spans="2:12" ht="13.5">
      <c r="B1" s="38" t="s">
        <v>154</v>
      </c>
      <c r="C1" s="38" t="s">
        <v>162</v>
      </c>
      <c r="D1" s="38" t="s">
        <v>155</v>
      </c>
      <c r="E1" s="38" t="s">
        <v>156</v>
      </c>
      <c r="F1" s="38" t="s">
        <v>166</v>
      </c>
      <c r="G1" s="38" t="s">
        <v>163</v>
      </c>
      <c r="H1" s="38" t="s">
        <v>164</v>
      </c>
      <c r="I1" s="38" t="s">
        <v>165</v>
      </c>
      <c r="J1" s="38" t="s">
        <v>167</v>
      </c>
      <c r="K1" s="38" t="s">
        <v>168</v>
      </c>
      <c r="L1" s="38" t="s">
        <v>169</v>
      </c>
    </row>
    <row r="2" spans="1:12" ht="13.5">
      <c r="A2" s="38" t="str">
        <f>IF(リレー!A11="","",リレー!A11)</f>
        <v>男4×100mR</v>
      </c>
      <c r="B2" s="38">
        <f>IF(リレー!A11="","",'様式1'!$F$11)&amp;IF(リレー!B11="","",リレー!B11)</f>
      </c>
      <c r="D2" s="38">
        <f>IF(リレー!A11="","",'様式1'!$F$11)&amp;IF(リレー!B11="","",リレー!B11)</f>
      </c>
      <c r="F2" s="38">
        <f>IF(リレー!C11="","",リレー!C11)</f>
      </c>
      <c r="G2" s="38">
        <f>IF(リレー!D11="","",IF(LEFT($A2,1)="男",10000+リレー!D11&amp;"1111",IF(LEFT($A2,1)="女",20000+リレー!D11&amp;"1111","")))</f>
      </c>
      <c r="H2" s="38">
        <f>IF(リレー!E11="","",IF(LEFT($A2,1)="男",10000+リレー!E11&amp;"1111",IF(LEFT($A2,1)="女",20000+リレー!E11&amp;"1111","")))</f>
      </c>
      <c r="I2" s="38">
        <f>IF(リレー!F11="","",IF(LEFT($A2,1)="男",10000+リレー!F11&amp;"1111",IF(LEFT($A2,1)="女",20000+リレー!F11&amp;"1111","")))</f>
      </c>
      <c r="J2" s="38">
        <f>IF(リレー!G11="","",IF(LEFT($A2,1)="男",10000+リレー!G11&amp;"1111",IF(LEFT($A2,1)="女",20000+リレー!G11&amp;"1111","")))</f>
      </c>
      <c r="K2" s="38">
        <f>IF(リレー!H11="","",IF(LEFT($A2,1)="男",10000+リレー!H11&amp;"1111",IF(LEFT($A2,1)="女",20000+リレー!H11&amp;"1111","")))</f>
      </c>
      <c r="L2" s="38">
        <f>IF(リレー!I11="","",IF(LEFT($A2,1)="男",10000+リレー!I11&amp;"1111",IF(LEFT($A2,1)="女",20000+リレー!I11&amp;"1111","")))</f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0" ht="13.5">
      <c r="A3" s="70" t="s">
        <v>9</v>
      </c>
      <c r="B3" s="70" t="s">
        <v>10</v>
      </c>
      <c r="C3" s="71"/>
      <c r="D3" s="8" t="s">
        <v>2</v>
      </c>
      <c r="G3" s="8" t="s">
        <v>58</v>
      </c>
      <c r="J3" s="8" t="s">
        <v>96</v>
      </c>
    </row>
    <row r="4" spans="1:14" ht="13.5">
      <c r="A4" s="72">
        <v>1</v>
      </c>
      <c r="B4" s="70" t="s">
        <v>11</v>
      </c>
      <c r="D4" s="8">
        <v>1</v>
      </c>
      <c r="F4" s="7" t="s">
        <v>60</v>
      </c>
      <c r="G4" s="7" t="s">
        <v>97</v>
      </c>
      <c r="I4" s="7" t="s">
        <v>60</v>
      </c>
      <c r="J4" s="7" t="s">
        <v>108</v>
      </c>
      <c r="L4" s="7" t="s">
        <v>60</v>
      </c>
      <c r="M4" s="7" t="s">
        <v>97</v>
      </c>
      <c r="N4" s="8">
        <v>1</v>
      </c>
    </row>
    <row r="5" spans="1:14" ht="13.5">
      <c r="A5" s="72">
        <v>2</v>
      </c>
      <c r="B5" s="70" t="s">
        <v>12</v>
      </c>
      <c r="D5" s="8">
        <v>2</v>
      </c>
      <c r="F5" s="7" t="s">
        <v>61</v>
      </c>
      <c r="G5" s="7" t="s">
        <v>98</v>
      </c>
      <c r="I5" s="7" t="s">
        <v>61</v>
      </c>
      <c r="J5" s="7" t="s">
        <v>109</v>
      </c>
      <c r="L5" s="7" t="s">
        <v>61</v>
      </c>
      <c r="M5" s="7" t="s">
        <v>98</v>
      </c>
      <c r="N5" s="8">
        <v>1</v>
      </c>
    </row>
    <row r="6" spans="1:14" ht="13.5">
      <c r="A6" s="72">
        <v>3</v>
      </c>
      <c r="B6" s="70" t="s">
        <v>13</v>
      </c>
      <c r="F6" s="7" t="s">
        <v>62</v>
      </c>
      <c r="G6" s="7" t="s">
        <v>99</v>
      </c>
      <c r="I6" s="7" t="s">
        <v>62</v>
      </c>
      <c r="J6" s="7" t="s">
        <v>110</v>
      </c>
      <c r="L6" s="7" t="s">
        <v>62</v>
      </c>
      <c r="M6" s="7" t="s">
        <v>99</v>
      </c>
      <c r="N6" s="8">
        <v>1</v>
      </c>
    </row>
    <row r="7" spans="1:14" ht="13.5">
      <c r="A7" s="72">
        <v>4</v>
      </c>
      <c r="B7" s="70" t="s">
        <v>14</v>
      </c>
      <c r="F7" s="7" t="s">
        <v>63</v>
      </c>
      <c r="G7" s="7" t="s">
        <v>100</v>
      </c>
      <c r="I7" s="7" t="s">
        <v>63</v>
      </c>
      <c r="J7" s="7" t="s">
        <v>111</v>
      </c>
      <c r="L7" s="7" t="s">
        <v>63</v>
      </c>
      <c r="M7" s="7" t="s">
        <v>100</v>
      </c>
      <c r="N7" s="8">
        <v>1</v>
      </c>
    </row>
    <row r="8" spans="1:14" ht="13.5">
      <c r="A8" s="72">
        <v>5</v>
      </c>
      <c r="B8" s="70" t="s">
        <v>15</v>
      </c>
      <c r="F8" s="7" t="s">
        <v>64</v>
      </c>
      <c r="G8" s="7" t="s">
        <v>101</v>
      </c>
      <c r="I8" s="7" t="s">
        <v>64</v>
      </c>
      <c r="J8" s="7" t="s">
        <v>112</v>
      </c>
      <c r="L8" s="7" t="s">
        <v>64</v>
      </c>
      <c r="M8" s="7" t="s">
        <v>101</v>
      </c>
      <c r="N8" s="8">
        <v>1</v>
      </c>
    </row>
    <row r="9" spans="1:14" ht="13.5">
      <c r="A9" s="72">
        <v>6</v>
      </c>
      <c r="B9" s="70" t="s">
        <v>16</v>
      </c>
      <c r="F9" s="7" t="s">
        <v>67</v>
      </c>
      <c r="G9" s="7" t="s">
        <v>68</v>
      </c>
      <c r="I9" s="7" t="s">
        <v>65</v>
      </c>
      <c r="J9" s="7" t="s">
        <v>66</v>
      </c>
      <c r="L9" s="7" t="s">
        <v>67</v>
      </c>
      <c r="M9" s="7" t="s">
        <v>68</v>
      </c>
      <c r="N9" s="8">
        <v>1</v>
      </c>
    </row>
    <row r="10" spans="1:14" ht="13.5">
      <c r="A10" s="72">
        <v>7</v>
      </c>
      <c r="B10" s="70" t="s">
        <v>17</v>
      </c>
      <c r="F10" s="7" t="s">
        <v>69</v>
      </c>
      <c r="G10" s="7" t="s">
        <v>70</v>
      </c>
      <c r="I10" s="7" t="s">
        <v>73</v>
      </c>
      <c r="J10" s="7" t="s">
        <v>74</v>
      </c>
      <c r="L10" s="7" t="s">
        <v>69</v>
      </c>
      <c r="M10" s="7" t="s">
        <v>70</v>
      </c>
      <c r="N10" s="8">
        <v>1</v>
      </c>
    </row>
    <row r="11" spans="1:14" ht="13.5">
      <c r="A11" s="72">
        <v>8</v>
      </c>
      <c r="B11" s="70" t="s">
        <v>18</v>
      </c>
      <c r="F11" s="7" t="s">
        <v>71</v>
      </c>
      <c r="G11" s="7" t="s">
        <v>72</v>
      </c>
      <c r="I11" s="7" t="s">
        <v>75</v>
      </c>
      <c r="J11" s="7" t="s">
        <v>76</v>
      </c>
      <c r="L11" s="7" t="s">
        <v>71</v>
      </c>
      <c r="M11" s="7" t="s">
        <v>72</v>
      </c>
      <c r="N11" s="8">
        <v>1</v>
      </c>
    </row>
    <row r="12" spans="1:14" ht="13.5">
      <c r="A12" s="72">
        <v>9</v>
      </c>
      <c r="B12" s="70" t="s">
        <v>19</v>
      </c>
      <c r="F12" s="7" t="s">
        <v>77</v>
      </c>
      <c r="G12" s="7" t="s">
        <v>102</v>
      </c>
      <c r="I12" s="7" t="s">
        <v>78</v>
      </c>
      <c r="J12" s="7" t="s">
        <v>113</v>
      </c>
      <c r="L12" s="7" t="s">
        <v>77</v>
      </c>
      <c r="M12" s="7" t="s">
        <v>102</v>
      </c>
      <c r="N12" s="8">
        <v>1</v>
      </c>
    </row>
    <row r="13" spans="1:14" ht="13.5">
      <c r="A13" s="72">
        <v>10</v>
      </c>
      <c r="B13" s="70" t="s">
        <v>20</v>
      </c>
      <c r="D13" s="8" t="s">
        <v>141</v>
      </c>
      <c r="F13" s="7" t="s">
        <v>78</v>
      </c>
      <c r="G13" s="7" t="s">
        <v>103</v>
      </c>
      <c r="I13" s="7" t="s">
        <v>79</v>
      </c>
      <c r="J13" s="7" t="s">
        <v>114</v>
      </c>
      <c r="L13" s="7" t="s">
        <v>78</v>
      </c>
      <c r="M13" s="7" t="s">
        <v>103</v>
      </c>
      <c r="N13" s="8">
        <v>1</v>
      </c>
    </row>
    <row r="14" spans="1:14" ht="13.5">
      <c r="A14" s="72">
        <v>11</v>
      </c>
      <c r="B14" s="70" t="s">
        <v>21</v>
      </c>
      <c r="D14" s="8" t="s">
        <v>129</v>
      </c>
      <c r="F14" s="7" t="s">
        <v>79</v>
      </c>
      <c r="G14" s="7" t="s">
        <v>104</v>
      </c>
      <c r="I14" s="7" t="s">
        <v>81</v>
      </c>
      <c r="J14" s="7" t="s">
        <v>116</v>
      </c>
      <c r="L14" s="7" t="s">
        <v>79</v>
      </c>
      <c r="M14" s="7" t="s">
        <v>104</v>
      </c>
      <c r="N14" s="8">
        <v>2</v>
      </c>
    </row>
    <row r="15" spans="1:14" ht="13.5">
      <c r="A15" s="72">
        <v>12</v>
      </c>
      <c r="B15" s="70" t="s">
        <v>22</v>
      </c>
      <c r="D15" s="8" t="s">
        <v>130</v>
      </c>
      <c r="F15" s="7" t="s">
        <v>80</v>
      </c>
      <c r="G15" s="7" t="s">
        <v>105</v>
      </c>
      <c r="I15" s="7" t="s">
        <v>84</v>
      </c>
      <c r="J15" s="7" t="s">
        <v>85</v>
      </c>
      <c r="L15" s="7" t="s">
        <v>80</v>
      </c>
      <c r="M15" s="7" t="s">
        <v>105</v>
      </c>
      <c r="N15" s="8">
        <v>2</v>
      </c>
    </row>
    <row r="16" spans="1:14" ht="13.5">
      <c r="A16" s="72">
        <v>13</v>
      </c>
      <c r="B16" s="70" t="s">
        <v>23</v>
      </c>
      <c r="D16" s="8" t="s">
        <v>131</v>
      </c>
      <c r="F16" s="7" t="s">
        <v>81</v>
      </c>
      <c r="G16" s="7" t="s">
        <v>106</v>
      </c>
      <c r="I16" s="7" t="s">
        <v>87</v>
      </c>
      <c r="J16" s="7" t="s">
        <v>88</v>
      </c>
      <c r="L16" s="7" t="s">
        <v>81</v>
      </c>
      <c r="M16" s="7" t="s">
        <v>106</v>
      </c>
      <c r="N16" s="8">
        <v>2</v>
      </c>
    </row>
    <row r="17" spans="1:14" ht="13.5">
      <c r="A17" s="72">
        <v>14</v>
      </c>
      <c r="B17" s="70" t="s">
        <v>24</v>
      </c>
      <c r="D17" s="8" t="s">
        <v>132</v>
      </c>
      <c r="F17" s="7" t="s">
        <v>82</v>
      </c>
      <c r="G17" s="7" t="s">
        <v>107</v>
      </c>
      <c r="I17" s="7" t="s">
        <v>94</v>
      </c>
      <c r="J17" s="7" t="s">
        <v>95</v>
      </c>
      <c r="L17" s="7" t="s">
        <v>82</v>
      </c>
      <c r="M17" s="7" t="s">
        <v>107</v>
      </c>
      <c r="N17" s="8">
        <v>2</v>
      </c>
    </row>
    <row r="18" spans="1:14" ht="13.5">
      <c r="A18" s="72">
        <v>15</v>
      </c>
      <c r="B18" s="70" t="s">
        <v>25</v>
      </c>
      <c r="F18" s="7" t="s">
        <v>83</v>
      </c>
      <c r="G18" s="7" t="s">
        <v>194</v>
      </c>
      <c r="I18" s="7">
        <v>20200</v>
      </c>
      <c r="J18" s="7" t="s">
        <v>184</v>
      </c>
      <c r="L18" s="7" t="s">
        <v>83</v>
      </c>
      <c r="M18" s="7" t="s">
        <v>194</v>
      </c>
      <c r="N18" s="8">
        <v>2</v>
      </c>
    </row>
    <row r="19" spans="1:14" ht="13.5">
      <c r="A19" s="72">
        <v>16</v>
      </c>
      <c r="B19" s="70" t="s">
        <v>26</v>
      </c>
      <c r="F19" s="7" t="s">
        <v>86</v>
      </c>
      <c r="G19" s="7" t="s">
        <v>195</v>
      </c>
      <c r="I19" s="7"/>
      <c r="J19" s="7"/>
      <c r="L19" s="7" t="s">
        <v>86</v>
      </c>
      <c r="M19" s="7" t="s">
        <v>195</v>
      </c>
      <c r="N19" s="8">
        <v>2</v>
      </c>
    </row>
    <row r="20" spans="1:14" ht="13.5">
      <c r="A20" s="72">
        <v>17</v>
      </c>
      <c r="B20" s="70" t="s">
        <v>27</v>
      </c>
      <c r="F20" s="7" t="s">
        <v>89</v>
      </c>
      <c r="G20" s="7" t="s">
        <v>196</v>
      </c>
      <c r="L20" s="7" t="s">
        <v>89</v>
      </c>
      <c r="M20" s="7" t="s">
        <v>196</v>
      </c>
      <c r="N20" s="8">
        <v>2</v>
      </c>
    </row>
    <row r="21" spans="1:14" ht="13.5">
      <c r="A21" s="72">
        <v>18</v>
      </c>
      <c r="B21" s="70" t="s">
        <v>28</v>
      </c>
      <c r="D21" s="8" t="s">
        <v>152</v>
      </c>
      <c r="F21" s="7" t="s">
        <v>92</v>
      </c>
      <c r="G21" s="7" t="s">
        <v>93</v>
      </c>
      <c r="L21" s="7" t="s">
        <v>92</v>
      </c>
      <c r="M21" s="7" t="s">
        <v>93</v>
      </c>
      <c r="N21" s="8">
        <v>2</v>
      </c>
    </row>
    <row r="22" spans="1:14" ht="13.5">
      <c r="A22" s="73">
        <v>19</v>
      </c>
      <c r="B22" s="70" t="s">
        <v>29</v>
      </c>
      <c r="D22" s="8" t="s">
        <v>142</v>
      </c>
      <c r="F22" s="7" t="s">
        <v>197</v>
      </c>
      <c r="G22" s="7" t="s">
        <v>182</v>
      </c>
      <c r="L22" s="7" t="s">
        <v>60</v>
      </c>
      <c r="M22" s="7" t="s">
        <v>108</v>
      </c>
      <c r="N22" s="8">
        <v>1</v>
      </c>
    </row>
    <row r="23" spans="1:14" ht="13.5">
      <c r="A23" s="73">
        <v>20</v>
      </c>
      <c r="B23" s="70" t="s">
        <v>30</v>
      </c>
      <c r="D23" s="8" t="s">
        <v>143</v>
      </c>
      <c r="F23" s="7"/>
      <c r="G23" s="7"/>
      <c r="L23" s="7" t="s">
        <v>61</v>
      </c>
      <c r="M23" s="7" t="s">
        <v>109</v>
      </c>
      <c r="N23" s="8">
        <v>1</v>
      </c>
    </row>
    <row r="24" spans="1:14" ht="13.5">
      <c r="A24" s="73">
        <v>21</v>
      </c>
      <c r="B24" s="70" t="s">
        <v>31</v>
      </c>
      <c r="D24" s="8" t="s">
        <v>144</v>
      </c>
      <c r="F24" s="7"/>
      <c r="G24" s="7"/>
      <c r="L24" s="7" t="s">
        <v>62</v>
      </c>
      <c r="M24" s="7" t="s">
        <v>110</v>
      </c>
      <c r="N24" s="8">
        <v>1</v>
      </c>
    </row>
    <row r="25" spans="1:14" ht="13.5">
      <c r="A25" s="73">
        <v>22</v>
      </c>
      <c r="B25" s="70" t="s">
        <v>32</v>
      </c>
      <c r="D25" s="8" t="s">
        <v>145</v>
      </c>
      <c r="L25" s="7" t="s">
        <v>63</v>
      </c>
      <c r="M25" s="7" t="s">
        <v>111</v>
      </c>
      <c r="N25" s="8">
        <v>1</v>
      </c>
    </row>
    <row r="26" spans="1:14" ht="13.5">
      <c r="A26" s="73">
        <v>23</v>
      </c>
      <c r="B26" s="70" t="s">
        <v>33</v>
      </c>
      <c r="D26" s="8" t="s">
        <v>146</v>
      </c>
      <c r="L26" s="7" t="s">
        <v>64</v>
      </c>
      <c r="M26" s="7" t="s">
        <v>112</v>
      </c>
      <c r="N26" s="8">
        <v>1</v>
      </c>
    </row>
    <row r="27" spans="1:14" ht="13.5">
      <c r="A27" s="73">
        <v>24</v>
      </c>
      <c r="B27" s="70" t="s">
        <v>34</v>
      </c>
      <c r="D27" s="8" t="s">
        <v>147</v>
      </c>
      <c r="L27" s="7" t="s">
        <v>65</v>
      </c>
      <c r="M27" s="7" t="s">
        <v>66</v>
      </c>
      <c r="N27" s="8">
        <v>1</v>
      </c>
    </row>
    <row r="28" spans="1:14" ht="13.5">
      <c r="A28" s="73">
        <v>25</v>
      </c>
      <c r="B28" s="70" t="s">
        <v>35</v>
      </c>
      <c r="D28" s="8" t="s">
        <v>148</v>
      </c>
      <c r="L28" s="7" t="s">
        <v>73</v>
      </c>
      <c r="M28" s="7" t="s">
        <v>74</v>
      </c>
      <c r="N28" s="8">
        <v>1</v>
      </c>
    </row>
    <row r="29" spans="1:14" ht="13.5">
      <c r="A29" s="73">
        <v>26</v>
      </c>
      <c r="B29" s="70" t="s">
        <v>36</v>
      </c>
      <c r="D29" s="8" t="s">
        <v>149</v>
      </c>
      <c r="F29" s="8" t="s">
        <v>126</v>
      </c>
      <c r="G29" s="8" t="s">
        <v>153</v>
      </c>
      <c r="H29" s="8" t="s">
        <v>141</v>
      </c>
      <c r="L29" s="7" t="s">
        <v>75</v>
      </c>
      <c r="M29" s="7" t="s">
        <v>76</v>
      </c>
      <c r="N29" s="8">
        <v>1</v>
      </c>
    </row>
    <row r="30" spans="1:14" ht="13.5">
      <c r="A30" s="73">
        <v>27</v>
      </c>
      <c r="B30" s="70" t="s">
        <v>37</v>
      </c>
      <c r="D30" s="8" t="s">
        <v>150</v>
      </c>
      <c r="F30" s="8" t="s">
        <v>127</v>
      </c>
      <c r="G30" s="8">
        <v>900</v>
      </c>
      <c r="H30" s="8">
        <v>1200</v>
      </c>
      <c r="L30" s="7" t="s">
        <v>78</v>
      </c>
      <c r="M30" s="7" t="s">
        <v>113</v>
      </c>
      <c r="N30" s="8">
        <v>1</v>
      </c>
    </row>
    <row r="31" spans="1:14" ht="13.5">
      <c r="A31" s="73">
        <v>28</v>
      </c>
      <c r="B31" s="70" t="s">
        <v>38</v>
      </c>
      <c r="D31" s="8" t="s">
        <v>151</v>
      </c>
      <c r="L31" s="7" t="s">
        <v>79</v>
      </c>
      <c r="M31" s="7" t="s">
        <v>114</v>
      </c>
      <c r="N31" s="8">
        <v>2</v>
      </c>
    </row>
    <row r="32" spans="1:14" ht="13.5">
      <c r="A32" s="73">
        <v>29</v>
      </c>
      <c r="B32" s="70" t="s">
        <v>39</v>
      </c>
      <c r="L32" s="7" t="s">
        <v>80</v>
      </c>
      <c r="M32" s="7" t="s">
        <v>115</v>
      </c>
      <c r="N32" s="8">
        <v>2</v>
      </c>
    </row>
    <row r="33" spans="1:14" ht="13.5">
      <c r="A33" s="73">
        <v>30</v>
      </c>
      <c r="B33" s="70" t="s">
        <v>40</v>
      </c>
      <c r="L33" s="7" t="s">
        <v>81</v>
      </c>
      <c r="M33" s="7" t="s">
        <v>116</v>
      </c>
      <c r="N33" s="8">
        <v>2</v>
      </c>
    </row>
    <row r="34" spans="1:14" ht="13.5">
      <c r="A34" s="73">
        <v>31</v>
      </c>
      <c r="B34" s="70" t="s">
        <v>41</v>
      </c>
      <c r="L34" s="7" t="s">
        <v>82</v>
      </c>
      <c r="M34" s="7" t="s">
        <v>117</v>
      </c>
      <c r="N34" s="8">
        <v>2</v>
      </c>
    </row>
    <row r="35" spans="1:14" ht="13.5">
      <c r="A35" s="73">
        <v>32</v>
      </c>
      <c r="B35" s="70" t="s">
        <v>42</v>
      </c>
      <c r="L35" s="7" t="s">
        <v>84</v>
      </c>
      <c r="M35" s="7" t="s">
        <v>85</v>
      </c>
      <c r="N35" s="8">
        <v>2</v>
      </c>
    </row>
    <row r="36" spans="1:14" ht="13.5">
      <c r="A36" s="73">
        <v>33</v>
      </c>
      <c r="B36" s="70" t="s">
        <v>43</v>
      </c>
      <c r="L36" s="7" t="s">
        <v>87</v>
      </c>
      <c r="M36" s="7" t="s">
        <v>88</v>
      </c>
      <c r="N36" s="8">
        <v>2</v>
      </c>
    </row>
    <row r="37" spans="1:14" ht="13.5">
      <c r="A37" s="73">
        <v>34</v>
      </c>
      <c r="B37" s="70" t="s">
        <v>44</v>
      </c>
      <c r="L37" s="7" t="s">
        <v>90</v>
      </c>
      <c r="M37" s="7" t="s">
        <v>91</v>
      </c>
      <c r="N37" s="8">
        <v>2</v>
      </c>
    </row>
    <row r="38" spans="1:14" ht="13.5">
      <c r="A38" s="73">
        <v>35</v>
      </c>
      <c r="B38" s="70" t="s">
        <v>53</v>
      </c>
      <c r="L38" s="7" t="s">
        <v>94</v>
      </c>
      <c r="M38" s="7" t="s">
        <v>95</v>
      </c>
      <c r="N38" s="8">
        <v>2</v>
      </c>
    </row>
    <row r="39" spans="1:14" ht="13.5">
      <c r="A39" s="73">
        <v>36</v>
      </c>
      <c r="B39" s="70" t="s">
        <v>54</v>
      </c>
      <c r="L39" s="7" t="s">
        <v>197</v>
      </c>
      <c r="M39" s="7" t="s">
        <v>182</v>
      </c>
      <c r="N39" s="8">
        <v>2</v>
      </c>
    </row>
    <row r="40" spans="1:14" ht="13.5">
      <c r="A40" s="73">
        <v>37</v>
      </c>
      <c r="B40" s="70" t="s">
        <v>55</v>
      </c>
      <c r="L40" s="7" t="s">
        <v>198</v>
      </c>
      <c r="M40" s="7" t="s">
        <v>183</v>
      </c>
      <c r="N40" s="8">
        <v>2</v>
      </c>
    </row>
    <row r="41" spans="1:13" ht="13.5">
      <c r="A41" s="73">
        <v>38</v>
      </c>
      <c r="B41" s="70" t="s">
        <v>56</v>
      </c>
      <c r="L41" s="7"/>
      <c r="M41" s="7"/>
    </row>
    <row r="42" spans="1:2" ht="13.5">
      <c r="A42" s="73">
        <v>39</v>
      </c>
      <c r="B42" s="70" t="s">
        <v>57</v>
      </c>
    </row>
    <row r="43" spans="1:2" ht="13.5">
      <c r="A43" s="73">
        <v>40</v>
      </c>
      <c r="B43" s="70" t="s">
        <v>45</v>
      </c>
    </row>
    <row r="44" spans="1:2" ht="13.5">
      <c r="A44" s="73">
        <v>41</v>
      </c>
      <c r="B44" s="70" t="s">
        <v>46</v>
      </c>
    </row>
    <row r="45" spans="1:2" ht="13.5">
      <c r="A45" s="73">
        <v>42</v>
      </c>
      <c r="B45" s="70" t="s">
        <v>47</v>
      </c>
    </row>
    <row r="46" spans="1:2" ht="13.5">
      <c r="A46" s="73">
        <v>43</v>
      </c>
      <c r="B46" s="70" t="s">
        <v>48</v>
      </c>
    </row>
    <row r="47" spans="1:2" ht="13.5">
      <c r="A47" s="73">
        <v>44</v>
      </c>
      <c r="B47" s="70" t="s">
        <v>49</v>
      </c>
    </row>
    <row r="48" spans="1:2" ht="13.5">
      <c r="A48" s="73">
        <v>45</v>
      </c>
      <c r="B48" s="70" t="s">
        <v>50</v>
      </c>
    </row>
    <row r="49" spans="1:2" ht="13.5">
      <c r="A49" s="73">
        <v>46</v>
      </c>
      <c r="B49" s="70" t="s">
        <v>51</v>
      </c>
    </row>
    <row r="50" spans="1:2" ht="13.5">
      <c r="A50" s="73">
        <v>47</v>
      </c>
      <c r="B50" s="70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3:H4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0.5" style="0" customWidth="1"/>
    <col min="2" max="2" width="13.125" style="0" customWidth="1"/>
    <col min="3" max="5" width="5.625" style="0" customWidth="1"/>
    <col min="6" max="6" width="3.25390625" style="0" customWidth="1"/>
    <col min="7" max="7" width="35.50390625" style="0" customWidth="1"/>
  </cols>
  <sheetData>
    <row r="3" spans="3:7" ht="13.5">
      <c r="C3" s="231" t="s">
        <v>247</v>
      </c>
      <c r="D3" s="231" t="s">
        <v>248</v>
      </c>
      <c r="E3" s="231" t="s">
        <v>265</v>
      </c>
      <c r="F3" s="124"/>
      <c r="G3" s="230" t="s">
        <v>239</v>
      </c>
    </row>
    <row r="4" spans="2:7" ht="13.5">
      <c r="B4" s="232" t="s">
        <v>205</v>
      </c>
      <c r="C4" s="231"/>
      <c r="D4" s="231"/>
      <c r="E4" s="231"/>
      <c r="F4" s="124"/>
      <c r="G4" s="230"/>
    </row>
    <row r="5" spans="2:7" ht="64.5" customHeight="1">
      <c r="B5" s="233"/>
      <c r="C5" s="231"/>
      <c r="D5" s="231"/>
      <c r="E5" s="231"/>
      <c r="F5" s="125"/>
      <c r="G5" s="230"/>
    </row>
    <row r="6" spans="1:7" ht="13.5">
      <c r="A6" t="s">
        <v>237</v>
      </c>
      <c r="B6" s="105" t="s">
        <v>224</v>
      </c>
      <c r="C6" s="117">
        <f>COUNTIF('様式1'!$G$20:$L$99,'確認シート'!A6&amp;'確認シート'!B6)</f>
        <v>0</v>
      </c>
      <c r="D6" s="117">
        <f>COUNTA('様式２'!C7,'様式２'!E7,'様式２'!G7,'様式２'!I7)</f>
        <v>0</v>
      </c>
      <c r="E6" s="117"/>
      <c r="F6" s="126"/>
      <c r="G6" s="119">
        <f>IF(C6=D6,"",IF(C6&gt;D6,"様式2の申込人数が少ないです。確認して下さい",IF(C6&lt;D6,"様式1の申込人数が少ないです。確認して下さい")))</f>
      </c>
    </row>
    <row r="7" spans="1:7" ht="13.5">
      <c r="A7" t="s">
        <v>237</v>
      </c>
      <c r="B7" s="105" t="s">
        <v>225</v>
      </c>
      <c r="C7" s="117">
        <f>COUNTIF('様式1'!$G$20:$L$99,'確認シート'!A7&amp;'確認シート'!B7)</f>
        <v>0</v>
      </c>
      <c r="D7" s="117">
        <f>COUNTA('様式２'!C8,'様式２'!E8,'様式２'!G8,'様式２'!I8)</f>
        <v>0</v>
      </c>
      <c r="E7" s="117"/>
      <c r="F7" s="126"/>
      <c r="G7" s="119">
        <f aca="true" t="shared" si="0" ref="G7:G15">IF(C7=D7,"",IF(C7&gt;D7,"様式2の申込人数が少ないです。確認して下さい",IF(C7&lt;D7,"様式1の申込人数が少ないです。確認して下さい")))</f>
      </c>
    </row>
    <row r="8" spans="1:7" ht="13.5">
      <c r="A8" t="s">
        <v>237</v>
      </c>
      <c r="B8" s="105" t="s">
        <v>226</v>
      </c>
      <c r="C8" s="117">
        <f>COUNTIF('様式1'!$G$20:$L$99,'確認シート'!A8&amp;'確認シート'!B8)</f>
        <v>0</v>
      </c>
      <c r="D8" s="117">
        <f>COUNTA('様式２'!C9,'様式２'!E9,'様式２'!G9,'様式２'!I9)</f>
        <v>0</v>
      </c>
      <c r="E8" s="117"/>
      <c r="F8" s="126"/>
      <c r="G8" s="119">
        <f t="shared" si="0"/>
      </c>
    </row>
    <row r="9" spans="1:7" ht="13.5">
      <c r="A9" t="s">
        <v>237</v>
      </c>
      <c r="B9" s="105" t="s">
        <v>227</v>
      </c>
      <c r="C9" s="117">
        <f>COUNTIF('様式1'!$G$20:$L$99,'確認シート'!A9&amp;'確認シート'!B9)</f>
        <v>0</v>
      </c>
      <c r="D9" s="117">
        <f>COUNTA('様式２'!C10,'様式２'!E10,'様式２'!G10,'様式２'!I10)</f>
        <v>0</v>
      </c>
      <c r="E9" s="117"/>
      <c r="F9" s="126"/>
      <c r="G9" s="119">
        <f t="shared" si="0"/>
      </c>
    </row>
    <row r="10" spans="1:7" ht="13.5">
      <c r="A10" t="s">
        <v>237</v>
      </c>
      <c r="B10" s="105" t="s">
        <v>228</v>
      </c>
      <c r="C10" s="117">
        <f>COUNTIF('様式1'!$G$20:$L$99,'確認シート'!A10&amp;'確認シート'!B10)</f>
        <v>0</v>
      </c>
      <c r="D10" s="117">
        <f>COUNTA('様式２'!C11,'様式２'!E11,'様式２'!G11,'様式２'!I11)</f>
        <v>0</v>
      </c>
      <c r="E10" s="117"/>
      <c r="F10" s="126"/>
      <c r="G10" s="119">
        <f t="shared" si="0"/>
      </c>
    </row>
    <row r="11" spans="1:7" ht="13.5">
      <c r="A11" t="s">
        <v>237</v>
      </c>
      <c r="B11" s="105" t="s">
        <v>229</v>
      </c>
      <c r="C11" s="117">
        <f>COUNTIF('様式1'!$G$20:$L$99,'確認シート'!A11&amp;'確認シート'!B11)</f>
        <v>0</v>
      </c>
      <c r="D11" s="117">
        <f>COUNTA('様式２'!C12,'様式２'!E12,'様式２'!G12,'様式２'!I12)</f>
        <v>0</v>
      </c>
      <c r="E11" s="117"/>
      <c r="F11" s="126"/>
      <c r="G11" s="119">
        <f t="shared" si="0"/>
      </c>
    </row>
    <row r="12" spans="1:7" ht="13.5">
      <c r="A12" t="s">
        <v>237</v>
      </c>
      <c r="B12" s="105" t="s">
        <v>244</v>
      </c>
      <c r="C12" s="117">
        <f>COUNTIF('様式1'!$G$20:$L$99,'確認シート'!A12&amp;'確認シート'!B12)</f>
        <v>0</v>
      </c>
      <c r="D12" s="117">
        <f>COUNTA('様式２'!C13,'様式２'!E13,'様式２'!G13,'様式２'!I13)</f>
        <v>0</v>
      </c>
      <c r="E12" s="117"/>
      <c r="F12" s="126"/>
      <c r="G12" s="119">
        <f t="shared" si="0"/>
      </c>
    </row>
    <row r="13" spans="1:7" ht="13.5">
      <c r="A13" t="s">
        <v>237</v>
      </c>
      <c r="B13" s="105" t="s">
        <v>243</v>
      </c>
      <c r="C13" s="117">
        <f>COUNTIF('様式1'!$G$20:$L$99,'確認シート'!A13&amp;'確認シート'!B13)</f>
        <v>0</v>
      </c>
      <c r="D13" s="117">
        <f>COUNTA('様式２'!C14,'様式２'!E14,'様式２'!G14,'様式２'!I14)</f>
        <v>0</v>
      </c>
      <c r="E13" s="117"/>
      <c r="F13" s="126"/>
      <c r="G13" s="119">
        <f t="shared" si="0"/>
      </c>
    </row>
    <row r="14" spans="1:7" ht="13.5">
      <c r="A14" t="s">
        <v>237</v>
      </c>
      <c r="B14" s="105" t="s">
        <v>245</v>
      </c>
      <c r="C14" s="117">
        <f>COUNTIF('様式1'!$G$20:$L$99,'確認シート'!A14&amp;'確認シート'!B14)</f>
        <v>0</v>
      </c>
      <c r="D14" s="117">
        <f>COUNTA('様式２'!C15,'様式２'!E15,'様式２'!G15,'様式２'!I15)</f>
        <v>0</v>
      </c>
      <c r="E14" s="117"/>
      <c r="F14" s="126"/>
      <c r="G14" s="119">
        <f t="shared" si="0"/>
      </c>
    </row>
    <row r="15" spans="1:7" ht="13.5">
      <c r="A15" t="s">
        <v>237</v>
      </c>
      <c r="B15" s="105" t="s">
        <v>232</v>
      </c>
      <c r="C15" s="117">
        <f>COUNTIF('様式1'!$G$20:$L$99,'確認シート'!A15&amp;'確認シート'!B15)</f>
        <v>0</v>
      </c>
      <c r="D15" s="117">
        <f>COUNTA('様式２'!C16,'様式２'!E16,'様式２'!G16,'様式２'!I16)</f>
        <v>0</v>
      </c>
      <c r="E15" s="117"/>
      <c r="F15" s="126"/>
      <c r="G15" s="119">
        <f t="shared" si="0"/>
      </c>
    </row>
    <row r="16" spans="1:8" ht="13.5">
      <c r="A16" t="s">
        <v>237</v>
      </c>
      <c r="B16" s="228" t="s">
        <v>233</v>
      </c>
      <c r="C16" s="173">
        <f>COUNTIF('様式1'!$IU$20:$IU$99,11)</f>
        <v>0</v>
      </c>
      <c r="D16" s="173">
        <f>COUNTA('様式２'!C17,'様式２'!C18,'様式２'!E17,'様式２'!E18,'様式２'!G17,'様式２'!G18)</f>
        <v>0</v>
      </c>
      <c r="E16" s="173">
        <f>INDEX(リレー!$J$11:$J$25,MATCH('確認シート'!H16,リレー!$A$11:$A$25,0))</f>
        <v>0</v>
      </c>
      <c r="F16" s="127"/>
      <c r="G16" s="229">
        <f>IF(AND(C16=D16,D16=E16,C16=E16),"","様式１、様式２、リレー各シートの人数の確認をして下さい。")</f>
      </c>
      <c r="H16" s="109" t="str">
        <f>A16&amp;B16</f>
        <v>男4×100mR</v>
      </c>
    </row>
    <row r="17" spans="2:8" ht="13.5">
      <c r="B17" s="228"/>
      <c r="C17" s="173"/>
      <c r="D17" s="173"/>
      <c r="E17" s="173"/>
      <c r="F17" s="127"/>
      <c r="G17" s="229"/>
      <c r="H17" s="109"/>
    </row>
    <row r="18" spans="1:8" ht="13.5">
      <c r="A18" t="s">
        <v>237</v>
      </c>
      <c r="B18" s="228" t="s">
        <v>234</v>
      </c>
      <c r="C18" s="173">
        <f>COUNTIF('様式1'!$IV$20:$IV$99,11)</f>
        <v>0</v>
      </c>
      <c r="D18" s="173">
        <f>COUNTA('様式２'!C19,'様式２'!C20,'様式２'!E19,'様式２'!E20,'様式２'!G19,'様式２'!G20)</f>
        <v>0</v>
      </c>
      <c r="E18" s="173">
        <f>INDEX(リレー!$J$11:$J$25,MATCH('確認シート'!H18,リレー!$A$11:$A$25,0))</f>
        <v>0</v>
      </c>
      <c r="F18" s="127"/>
      <c r="G18" s="229">
        <f>IF(AND(C18=D18,D18=E18,C18=E18),"","様式１、様式２、リレー各シートの人数の確認をして下さい。")</f>
      </c>
      <c r="H18" s="109" t="str">
        <f>A18&amp;B18</f>
        <v>男4×400mR</v>
      </c>
    </row>
    <row r="19" spans="2:8" ht="13.5">
      <c r="B19" s="228"/>
      <c r="C19" s="173"/>
      <c r="D19" s="173"/>
      <c r="E19" s="173"/>
      <c r="F19" s="127"/>
      <c r="G19" s="229"/>
      <c r="H19" s="109"/>
    </row>
    <row r="20" spans="1:8" ht="13.5">
      <c r="A20" t="s">
        <v>237</v>
      </c>
      <c r="B20" s="105" t="s">
        <v>210</v>
      </c>
      <c r="C20" s="117">
        <f>COUNTIF('様式1'!$G$20:$L$99,'確認シート'!A20&amp;'確認シート'!B20)</f>
        <v>0</v>
      </c>
      <c r="D20" s="117">
        <f>COUNTA('様式２'!C21,'様式２'!E21,'様式２'!G21,'様式２'!I21)</f>
        <v>0</v>
      </c>
      <c r="E20" s="117"/>
      <c r="F20" s="126"/>
      <c r="G20" s="119">
        <f aca="true" t="shared" si="1" ref="G20:G37">IF(C20=D20,"",IF(C20&gt;D20,"様式2の申込人数が少ないです。確認して下さい",IF(C20&lt;D20,"様式1の申込人数が少ないです。確認して下さい")))</f>
      </c>
      <c r="H20" s="109"/>
    </row>
    <row r="21" spans="1:8" ht="13.5">
      <c r="A21" t="s">
        <v>237</v>
      </c>
      <c r="B21" s="105" t="s">
        <v>211</v>
      </c>
      <c r="C21" s="117">
        <f>COUNTIF('様式1'!$G$20:$L$99,'確認シート'!A21&amp;'確認シート'!B21)</f>
        <v>0</v>
      </c>
      <c r="D21" s="117">
        <f>COUNTA('様式２'!C22,'様式２'!E22,'様式２'!G22,'様式２'!I22)</f>
        <v>0</v>
      </c>
      <c r="E21" s="117"/>
      <c r="F21" s="126"/>
      <c r="G21" s="119">
        <f t="shared" si="1"/>
      </c>
      <c r="H21" s="109"/>
    </row>
    <row r="22" spans="1:8" ht="13.5">
      <c r="A22" t="s">
        <v>237</v>
      </c>
      <c r="B22" s="105" t="s">
        <v>212</v>
      </c>
      <c r="C22" s="117">
        <f>COUNTIF('様式1'!$G$20:$L$99,'確認シート'!A22&amp;'確認シート'!B22)</f>
        <v>0</v>
      </c>
      <c r="D22" s="117">
        <f>COUNTA('様式２'!C23,'様式２'!E23,'様式２'!G23,'様式２'!I23)</f>
        <v>0</v>
      </c>
      <c r="E22" s="117"/>
      <c r="F22" s="126"/>
      <c r="G22" s="119">
        <f t="shared" si="1"/>
      </c>
      <c r="H22" s="109"/>
    </row>
    <row r="23" spans="1:8" ht="13.5">
      <c r="A23" t="s">
        <v>237</v>
      </c>
      <c r="B23" s="105" t="s">
        <v>213</v>
      </c>
      <c r="C23" s="117">
        <f>COUNTIF('様式1'!$G$20:$L$99,'確認シート'!A23&amp;'確認シート'!B23)</f>
        <v>0</v>
      </c>
      <c r="D23" s="117">
        <f>COUNTA('様式２'!C24,'様式２'!E24,'様式２'!G24,'様式２'!I24)</f>
        <v>0</v>
      </c>
      <c r="E23" s="117"/>
      <c r="F23" s="126"/>
      <c r="G23" s="119">
        <f t="shared" si="1"/>
      </c>
      <c r="H23" s="109"/>
    </row>
    <row r="24" spans="1:8" ht="13.5">
      <c r="A24" t="s">
        <v>237</v>
      </c>
      <c r="B24" s="105" t="s">
        <v>214</v>
      </c>
      <c r="C24" s="117">
        <f>COUNTIF('様式1'!$G$20:$L$99,'確認シート'!A24&amp;'確認シート'!B24)</f>
        <v>0</v>
      </c>
      <c r="D24" s="117">
        <f>COUNTA('様式２'!C25,'様式２'!E25,'様式２'!G25,'様式２'!I25)</f>
        <v>0</v>
      </c>
      <c r="E24" s="117"/>
      <c r="F24" s="126"/>
      <c r="G24" s="119">
        <f t="shared" si="1"/>
      </c>
      <c r="H24" s="109"/>
    </row>
    <row r="25" spans="1:8" ht="13.5">
      <c r="A25" t="s">
        <v>237</v>
      </c>
      <c r="B25" s="105" t="s">
        <v>215</v>
      </c>
      <c r="C25" s="117">
        <f>COUNTIF('様式1'!$G$20:$L$99,'確認シート'!A25&amp;'確認シート'!B25)</f>
        <v>0</v>
      </c>
      <c r="D25" s="117">
        <f>COUNTA('様式２'!C26,'様式２'!E26,'様式２'!G26,'様式２'!I26)</f>
        <v>0</v>
      </c>
      <c r="E25" s="117"/>
      <c r="F25" s="126"/>
      <c r="G25" s="119">
        <f t="shared" si="1"/>
      </c>
      <c r="H25" s="109"/>
    </row>
    <row r="26" spans="1:8" ht="13.5">
      <c r="A26" t="s">
        <v>237</v>
      </c>
      <c r="B26" s="105" t="s">
        <v>216</v>
      </c>
      <c r="C26" s="117">
        <f>COUNTIF('様式1'!$G$20:$L$99,'確認シート'!A26&amp;'確認シート'!B26)</f>
        <v>0</v>
      </c>
      <c r="D26" s="117">
        <f>COUNTA('様式２'!C27,'様式２'!E27,'様式２'!G27,'様式２'!I27)</f>
        <v>0</v>
      </c>
      <c r="E26" s="117"/>
      <c r="F26" s="126"/>
      <c r="G26" s="119">
        <f t="shared" si="1"/>
      </c>
      <c r="H26" s="109"/>
    </row>
    <row r="27" spans="1:8" ht="13.5">
      <c r="A27" t="s">
        <v>237</v>
      </c>
      <c r="B27" s="105" t="s">
        <v>217</v>
      </c>
      <c r="C27" s="117">
        <f>COUNTIF('様式1'!$G$20:$L$99,'確認シート'!A27&amp;'確認シート'!B27)</f>
        <v>0</v>
      </c>
      <c r="D27" s="117">
        <f>COUNTA('様式２'!C28,'様式２'!E28,'様式２'!G28,'様式２'!I28)</f>
        <v>0</v>
      </c>
      <c r="E27" s="117"/>
      <c r="F27" s="126"/>
      <c r="G27" s="119">
        <f t="shared" si="1"/>
      </c>
      <c r="H27" s="109"/>
    </row>
    <row r="28" spans="1:8" ht="14.25" thickBot="1">
      <c r="A28" t="s">
        <v>237</v>
      </c>
      <c r="B28" s="116" t="s">
        <v>218</v>
      </c>
      <c r="C28" s="117">
        <f>COUNTIF('様式1'!$G$20:$L$99,'確認シート'!A28&amp;'確認シート'!B28)</f>
        <v>0</v>
      </c>
      <c r="D28" s="117">
        <f>COUNTA('様式２'!C29,'様式２'!E29,'様式２'!G29,'様式２'!I29)</f>
        <v>0</v>
      </c>
      <c r="E28" s="117"/>
      <c r="F28" s="126"/>
      <c r="G28" s="119">
        <f t="shared" si="1"/>
      </c>
      <c r="H28" s="109"/>
    </row>
    <row r="29" spans="1:8" ht="14.25" thickTop="1">
      <c r="A29" t="s">
        <v>238</v>
      </c>
      <c r="B29" s="104" t="s">
        <v>224</v>
      </c>
      <c r="C29" s="117">
        <f>COUNTIF('様式1'!$G$20:$L$99,'確認シート'!A29&amp;'確認シート'!B29)</f>
        <v>0</v>
      </c>
      <c r="D29" s="117">
        <f>COUNTA('様式２'!C30,'様式２'!E30,'様式２'!G30,'様式２'!I30)</f>
        <v>0</v>
      </c>
      <c r="E29" s="117"/>
      <c r="F29" s="126"/>
      <c r="G29" s="119">
        <f t="shared" si="1"/>
      </c>
      <c r="H29" s="109"/>
    </row>
    <row r="30" spans="1:8" ht="13.5">
      <c r="A30" t="s">
        <v>238</v>
      </c>
      <c r="B30" s="105" t="s">
        <v>225</v>
      </c>
      <c r="C30" s="117">
        <f>COUNTIF('様式1'!$G$20:$L$99,'確認シート'!A30&amp;'確認シート'!B30)</f>
        <v>0</v>
      </c>
      <c r="D30" s="117">
        <f>COUNTA('様式２'!C31,'様式２'!E31,'様式２'!G31,'様式２'!I31)</f>
        <v>0</v>
      </c>
      <c r="E30" s="117"/>
      <c r="F30" s="126"/>
      <c r="G30" s="119">
        <f t="shared" si="1"/>
      </c>
      <c r="H30" s="109"/>
    </row>
    <row r="31" spans="1:8" ht="13.5">
      <c r="A31" t="s">
        <v>238</v>
      </c>
      <c r="B31" s="105" t="s">
        <v>226</v>
      </c>
      <c r="C31" s="117">
        <f>COUNTIF('様式1'!$G$20:$L$99,'確認シート'!A31&amp;'確認シート'!B31)</f>
        <v>0</v>
      </c>
      <c r="D31" s="117">
        <f>COUNTA('様式２'!C32,'様式２'!E32,'様式２'!G32,'様式２'!I32)</f>
        <v>0</v>
      </c>
      <c r="E31" s="117"/>
      <c r="F31" s="126"/>
      <c r="G31" s="119">
        <f t="shared" si="1"/>
      </c>
      <c r="H31" s="109"/>
    </row>
    <row r="32" spans="1:8" ht="13.5">
      <c r="A32" t="s">
        <v>238</v>
      </c>
      <c r="B32" s="105" t="s">
        <v>227</v>
      </c>
      <c r="C32" s="117">
        <f>COUNTIF('様式1'!$G$20:$L$99,'確認シート'!A32&amp;'確認シート'!B32)</f>
        <v>0</v>
      </c>
      <c r="D32" s="117">
        <f>COUNTA('様式２'!C33,'様式２'!E33,'様式２'!G33,'様式２'!I33)</f>
        <v>0</v>
      </c>
      <c r="E32" s="117"/>
      <c r="F32" s="126"/>
      <c r="G32" s="119">
        <f t="shared" si="1"/>
      </c>
      <c r="H32" s="109"/>
    </row>
    <row r="33" spans="1:8" ht="13.5">
      <c r="A33" t="s">
        <v>238</v>
      </c>
      <c r="B33" s="105" t="s">
        <v>228</v>
      </c>
      <c r="C33" s="117">
        <f>COUNTIF('様式1'!$G$20:$L$99,'確認シート'!A33&amp;'確認シート'!B33)</f>
        <v>0</v>
      </c>
      <c r="D33" s="117">
        <f>COUNTA('様式２'!C34,'様式２'!E34,'様式２'!G34,'様式２'!I34)</f>
        <v>0</v>
      </c>
      <c r="E33" s="117"/>
      <c r="F33" s="126"/>
      <c r="G33" s="119">
        <f t="shared" si="1"/>
      </c>
      <c r="H33" s="109"/>
    </row>
    <row r="34" spans="1:8" ht="13.5">
      <c r="A34" t="s">
        <v>238</v>
      </c>
      <c r="B34" s="105" t="s">
        <v>235</v>
      </c>
      <c r="C34" s="117">
        <f>COUNTIF('様式1'!$G$20:$L$99,'確認シート'!A34&amp;'確認シート'!B34)</f>
        <v>0</v>
      </c>
      <c r="D34" s="117">
        <f>COUNTA('様式２'!C35,'様式２'!E35,'様式２'!G35,'様式２'!I35)</f>
        <v>0</v>
      </c>
      <c r="E34" s="117"/>
      <c r="F34" s="126"/>
      <c r="G34" s="119">
        <f t="shared" si="1"/>
      </c>
      <c r="H34" s="109"/>
    </row>
    <row r="35" spans="1:8" ht="13.5">
      <c r="A35" t="s">
        <v>238</v>
      </c>
      <c r="B35" s="105" t="s">
        <v>242</v>
      </c>
      <c r="C35" s="117">
        <f>COUNTIF('様式1'!$G$20:$L$99,'確認シート'!A35&amp;'確認シート'!B35)</f>
        <v>0</v>
      </c>
      <c r="D35" s="117">
        <f>COUNTA('様式２'!C36,'様式２'!E36,'様式２'!G36,'様式２'!I36)</f>
        <v>0</v>
      </c>
      <c r="E35" s="117"/>
      <c r="F35" s="126"/>
      <c r="G35" s="119">
        <f t="shared" si="1"/>
      </c>
      <c r="H35" s="109"/>
    </row>
    <row r="36" spans="1:8" ht="13.5">
      <c r="A36" t="s">
        <v>238</v>
      </c>
      <c r="B36" s="105" t="s">
        <v>246</v>
      </c>
      <c r="C36" s="117">
        <f>COUNTIF('様式1'!$G$20:$L$99,'確認シート'!A36&amp;'確認シート'!B36)</f>
        <v>0</v>
      </c>
      <c r="D36" s="117">
        <f>COUNTA('様式２'!C37,'様式２'!E37,'様式２'!G37,'様式２'!I37)</f>
        <v>0</v>
      </c>
      <c r="E36" s="117"/>
      <c r="F36" s="126"/>
      <c r="G36" s="119">
        <f t="shared" si="1"/>
      </c>
      <c r="H36" s="109"/>
    </row>
    <row r="37" spans="1:8" ht="13.5">
      <c r="A37" t="s">
        <v>238</v>
      </c>
      <c r="B37" s="105" t="s">
        <v>245</v>
      </c>
      <c r="C37" s="117">
        <f>COUNTIF('様式1'!$G$20:$L$99,'確認シート'!A37&amp;'確認シート'!B37)</f>
        <v>0</v>
      </c>
      <c r="D37" s="117">
        <f>COUNTA('様式２'!C38,'様式２'!E38,'様式２'!G38,'様式２'!I38)</f>
        <v>0</v>
      </c>
      <c r="E37" s="117"/>
      <c r="F37" s="126"/>
      <c r="G37" s="119">
        <f t="shared" si="1"/>
      </c>
      <c r="H37" s="109"/>
    </row>
    <row r="38" spans="1:8" ht="13.5">
      <c r="A38" t="s">
        <v>238</v>
      </c>
      <c r="B38" s="228" t="s">
        <v>233</v>
      </c>
      <c r="C38" s="173">
        <f>COUNTIF('様式1'!$IU$20:$IU$99,21)</f>
        <v>0</v>
      </c>
      <c r="D38" s="173">
        <f>COUNTA('様式２'!C39,'様式２'!C40,'様式２'!E39,'様式２'!E40,'様式２'!G39,'様式２'!G40)</f>
        <v>0</v>
      </c>
      <c r="E38" s="173">
        <f>INDEX(リレー!$J$11:$J$25,MATCH('確認シート'!H38,リレー!$A$11:$A$25,0))</f>
        <v>0</v>
      </c>
      <c r="F38" s="127"/>
      <c r="G38" s="229">
        <f>IF(AND(C38=D38,D38=E38,C38=E38),"","様式１、様式２、リレー各シートの人数の確認をして下さい。")</f>
      </c>
      <c r="H38" s="109" t="str">
        <f>A38&amp;B38</f>
        <v>女4×100mR</v>
      </c>
    </row>
    <row r="39" spans="2:8" ht="13.5">
      <c r="B39" s="228"/>
      <c r="C39" s="173"/>
      <c r="D39" s="173"/>
      <c r="E39" s="173"/>
      <c r="F39" s="127"/>
      <c r="G39" s="229"/>
      <c r="H39" s="109"/>
    </row>
    <row r="40" spans="1:8" ht="13.5">
      <c r="A40" t="s">
        <v>238</v>
      </c>
      <c r="B40" s="228" t="s">
        <v>234</v>
      </c>
      <c r="C40" s="173">
        <f>COUNTIF('様式1'!$IV$20:$IV$99,21)</f>
        <v>0</v>
      </c>
      <c r="D40" s="173">
        <f>COUNTA('様式２'!C41,'様式２'!C42,'様式２'!E41,'様式２'!E42,'様式２'!G41,'様式２'!G42)</f>
        <v>0</v>
      </c>
      <c r="E40" s="173">
        <f>INDEX(リレー!$J$11:$J$25,MATCH('確認シート'!H40,リレー!$A$11:$A$25,0))</f>
        <v>0</v>
      </c>
      <c r="F40" s="127"/>
      <c r="G40" s="229">
        <f>IF(AND(C40=D40,D40=E40,C40=E40),"","様式１、様式２、リレー各シートの人数の確認をして下さい。")</f>
      </c>
      <c r="H40" s="109" t="str">
        <f>A40&amp;B40</f>
        <v>女4×400mR</v>
      </c>
    </row>
    <row r="41" spans="2:7" ht="13.5">
      <c r="B41" s="228"/>
      <c r="C41" s="173"/>
      <c r="D41" s="173"/>
      <c r="E41" s="173"/>
      <c r="F41" s="127"/>
      <c r="G41" s="229"/>
    </row>
    <row r="42" spans="1:7" ht="13.5">
      <c r="A42" t="s">
        <v>238</v>
      </c>
      <c r="B42" s="105" t="s">
        <v>210</v>
      </c>
      <c r="C42" s="117">
        <f>COUNTIF('様式1'!$G$20:$L$99,'確認シート'!A42&amp;'確認シート'!B42)</f>
        <v>0</v>
      </c>
      <c r="D42" s="117">
        <f>COUNTA('様式２'!C43,'様式２'!E43,'様式２'!G43,'様式２'!I43)</f>
        <v>0</v>
      </c>
      <c r="E42" s="117"/>
      <c r="F42" s="126"/>
      <c r="G42" s="119">
        <f aca="true" t="shared" si="2" ref="G42:G47">IF(C42=D42,"",IF(C42&gt;D42,"様式2の申込人数が少ないです。",IF(C42&lt;D42,"様式1の申込人数が少ないです。")))</f>
      </c>
    </row>
    <row r="43" spans="1:7" ht="13.5">
      <c r="A43" t="s">
        <v>238</v>
      </c>
      <c r="B43" s="105" t="s">
        <v>212</v>
      </c>
      <c r="C43" s="117">
        <f>COUNTIF('様式1'!$G$20:$L$99,'確認シート'!A43&amp;'確認シート'!B43)</f>
        <v>0</v>
      </c>
      <c r="D43" s="117">
        <f>COUNTA('様式２'!C44,'様式２'!E44,'様式２'!G44,'様式２'!I44)</f>
        <v>0</v>
      </c>
      <c r="E43" s="117"/>
      <c r="F43" s="126"/>
      <c r="G43" s="119">
        <f t="shared" si="2"/>
      </c>
    </row>
    <row r="44" spans="1:7" ht="13.5">
      <c r="A44" t="s">
        <v>238</v>
      </c>
      <c r="B44" s="105" t="s">
        <v>214</v>
      </c>
      <c r="C44" s="117">
        <f>COUNTIF('様式1'!$G$20:$L$99,'確認シート'!A44&amp;'確認シート'!B44)</f>
        <v>0</v>
      </c>
      <c r="D44" s="117">
        <f>COUNTA('様式２'!C45,'様式２'!E45,'様式２'!G45,'様式２'!I45)</f>
        <v>0</v>
      </c>
      <c r="E44" s="117"/>
      <c r="F44" s="126"/>
      <c r="G44" s="119">
        <f t="shared" si="2"/>
      </c>
    </row>
    <row r="45" spans="1:7" ht="13.5">
      <c r="A45" t="s">
        <v>238</v>
      </c>
      <c r="B45" s="105" t="s">
        <v>215</v>
      </c>
      <c r="C45" s="117">
        <f>COUNTIF('様式1'!$G$20:$L$99,'確認シート'!A45&amp;'確認シート'!B45)</f>
        <v>0</v>
      </c>
      <c r="D45" s="117">
        <f>COUNTA('様式２'!C46,'様式２'!E46,'様式２'!G46,'様式２'!I46)</f>
        <v>0</v>
      </c>
      <c r="E45" s="117"/>
      <c r="F45" s="126"/>
      <c r="G45" s="119">
        <f t="shared" si="2"/>
      </c>
    </row>
    <row r="46" spans="1:7" ht="13.5">
      <c r="A46" t="s">
        <v>238</v>
      </c>
      <c r="B46" s="105" t="s">
        <v>217</v>
      </c>
      <c r="C46" s="117">
        <f>COUNTIF('様式1'!$G$20:$L$99,'確認シート'!A46&amp;'確認シート'!B46)</f>
        <v>0</v>
      </c>
      <c r="D46" s="117">
        <f>COUNTA('様式２'!C47,'様式２'!E47,'様式２'!G47,'様式２'!I47)</f>
        <v>0</v>
      </c>
      <c r="E46" s="117"/>
      <c r="F46" s="126"/>
      <c r="G46" s="119">
        <f t="shared" si="2"/>
      </c>
    </row>
    <row r="47" spans="1:7" ht="13.5">
      <c r="A47" t="s">
        <v>238</v>
      </c>
      <c r="B47" s="105" t="s">
        <v>220</v>
      </c>
      <c r="C47" s="117">
        <f>COUNTIF('様式1'!$G$20:$L$99,'確認シート'!A47&amp;'確認シート'!B47)</f>
        <v>0</v>
      </c>
      <c r="D47" s="117">
        <f>COUNTA('様式２'!C48,'様式２'!E48,'様式２'!G48,'様式２'!I48)</f>
        <v>0</v>
      </c>
      <c r="E47" s="117"/>
      <c r="F47" s="126"/>
      <c r="G47" s="119">
        <f t="shared" si="2"/>
      </c>
    </row>
  </sheetData>
  <sheetProtection/>
  <mergeCells count="25">
    <mergeCell ref="C3:C5"/>
    <mergeCell ref="C38:C39"/>
    <mergeCell ref="B4:B5"/>
    <mergeCell ref="B16:B17"/>
    <mergeCell ref="B18:B19"/>
    <mergeCell ref="C16:C17"/>
    <mergeCell ref="C18:C19"/>
    <mergeCell ref="G3:G5"/>
    <mergeCell ref="D16:D17"/>
    <mergeCell ref="G16:G17"/>
    <mergeCell ref="D18:D19"/>
    <mergeCell ref="G18:G19"/>
    <mergeCell ref="E3:E5"/>
    <mergeCell ref="E16:E17"/>
    <mergeCell ref="E18:E19"/>
    <mergeCell ref="D3:D5"/>
    <mergeCell ref="E38:E39"/>
    <mergeCell ref="E40:E41"/>
    <mergeCell ref="G38:G39"/>
    <mergeCell ref="G40:G41"/>
    <mergeCell ref="B40:B41"/>
    <mergeCell ref="B38:B39"/>
    <mergeCell ref="C40:C41"/>
    <mergeCell ref="D40:D41"/>
    <mergeCell ref="D38:D39"/>
  </mergeCells>
  <conditionalFormatting sqref="G6:G47">
    <cfRule type="cellIs" priority="1" dxfId="0" operator="notEqual" stopIfTrue="1">
      <formula>$C$6=$D$6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2016-04-30T00:21:51Z</cp:lastPrinted>
  <dcterms:created xsi:type="dcterms:W3CDTF">2010-11-15T02:46:27Z</dcterms:created>
  <dcterms:modified xsi:type="dcterms:W3CDTF">2016-05-03T11:04:16Z</dcterms:modified>
  <cp:category/>
  <cp:version/>
  <cp:contentType/>
  <cp:contentStatus/>
</cp:coreProperties>
</file>